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<sst xmlns="http://schemas.openxmlformats.org/spreadsheetml/2006/main" count="6316" uniqueCount="2914">
  <si>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</si>
  <si>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</si>
  <si>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</si>
  <si>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</si>
  <si>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</si>
  <si>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</si>
  <si>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</si>
  <si>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</si>
  <si>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</si>
  <si>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</si>
  <si>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</si>
  <si>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</si>
  <si>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</si>
  <si>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</si>
  <si>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</si>
  <si>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</si>
  <si>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</si>
  <si>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</si>
  <si>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</si>
  <si>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</si>
  <si>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</si>
  <si>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</si>
  <si>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</si>
  <si>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</si>
  <si>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</si>
  <si>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</si>
  <si>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</si>
  <si>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</si>
  <si>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</si>
  <si>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</si>
  <si>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</si>
  <si>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</si>
  <si>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</si>
  <si>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</si>
  <si>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</si>
  <si>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</si>
  <si>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</si>
  <si>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</si>
  <si>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</si>
  <si>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</si>
  <si>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</si>
  <si>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</si>
  <si>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</si>
  <si>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</si>
  <si>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</si>
  <si>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</si>
  <si>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</si>
  <si>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</si>
  <si>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</si>
  <si>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</si>
  <si>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</si>
  <si>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</si>
  <si>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</si>
  <si>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</si>
  <si>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</si>
  <si>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</si>
  <si>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</si>
  <si>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</si>
  <si>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</si>
  <si>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</si>
  <si>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</si>
  <si>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</si>
  <si>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</si>
  <si>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</si>
  <si>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</si>
  <si>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</si>
  <si>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</si>
  <si>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</si>
  <si>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</si>
  <si>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</si>
  <si>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</si>
  <si>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</si>
  <si>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</si>
  <si>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</si>
  <si>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</si>
  <si>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</si>
  <si>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</si>
  <si>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</si>
  <si>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</si>
  <si>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</si>
  <si>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</si>
  <si>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</si>
  <si>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</si>
  <si>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</si>
  <si>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</si>
  <si>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</si>
  <si>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</si>
  <si>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</si>
  <si>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</si>
  <si>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</si>
  <si>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</si>
  <si>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</si>
  <si>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</si>
  <si>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</si>
  <si>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</si>
  <si>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</si>
  <si>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</si>
  <si>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</si>
  <si>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</si>
  <si>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</si>
  <si>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</si>
  <si>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</si>
  <si>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</si>
  <si>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</si>
  <si>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</si>
  <si>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</si>
  <si>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</si>
  <si>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</si>
  <si>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</si>
  <si>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</si>
  <si>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</si>
  <si>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</si>
  <si>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</si>
  <si>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</si>
  <si>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</si>
  <si>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</si>
  <si>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</si>
  <si>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</si>
  <si>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</si>
  <si>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</si>
  <si>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</si>
  <si>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</si>
  <si>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</si>
  <si>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</si>
  <si>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</si>
  <si>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</si>
  <si>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</si>
  <si>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</si>
  <si>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</si>
  <si>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</si>
  <si>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</si>
  <si>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</si>
  <si>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</si>
  <si>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</si>
  <si>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</si>
  <si>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</si>
  <si>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</si>
  <si>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</si>
  <si>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</si>
  <si>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</si>
  <si>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</si>
  <si>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</si>
  <si>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</si>
  <si>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</si>
  <si>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</si>
  <si>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</si>
  <si>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</si>
  <si>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</si>
  <si>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</si>
  <si>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</si>
  <si>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</si>
  <si>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</si>
  <si>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</si>
  <si>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</si>
  <si>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</si>
  <si>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</si>
  <si>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</si>
  <si>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</si>
  <si>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</si>
  <si>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</si>
  <si>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</si>
  <si>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</si>
  <si>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</si>
  <si>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</si>
  <si>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</si>
  <si>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</si>
  <si>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</si>
  <si>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</si>
  <si>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</si>
  <si>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</si>
  <si>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</si>
  <si>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</si>
  <si>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</si>
  <si>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</si>
  <si>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</si>
  <si>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</si>
  <si>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</si>
  <si>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</si>
  <si>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</si>
  <si>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</si>
  <si>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</si>
  <si>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</si>
  <si>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</si>
  <si>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</si>
  <si>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</si>
  <si>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</si>
  <si>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</si>
  <si>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</si>
  <si>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</si>
  <si>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</si>
  <si>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</si>
  <si>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</si>
  <si>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</si>
  <si>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</si>
  <si>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</si>
  <si>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</si>
  <si>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</si>
  <si>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</si>
  <si>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</si>
  <si>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</si>
  <si>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</si>
  <si>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</si>
  <si>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</si>
  <si>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</si>
  <si>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</si>
  <si>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</si>
  <si>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</si>
  <si>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</si>
  <si>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</si>
  <si>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</si>
  <si>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</si>
  <si>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</si>
  <si>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</si>
  <si>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</si>
  <si>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</si>
  <si>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</si>
  <si>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</si>
  <si>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</si>
  <si>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</si>
  <si>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</si>
  <si>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</si>
  <si>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</si>
  <si>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</si>
  <si>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</si>
  <si>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</si>
  <si>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</si>
  <si>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</si>
  <si>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</si>
  <si>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</si>
  <si>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</si>
  <si>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</si>
  <si>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</si>
  <si>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</si>
  <si>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</si>
  <si>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</si>
  <si>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</si>
  <si>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</si>
  <si>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</si>
  <si>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</si>
  <si>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</si>
  <si>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</si>
  <si>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</si>
  <si>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</si>
  <si>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</si>
  <si>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</si>
  <si>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</si>
  <si>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</si>
  <si>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</si>
  <si>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</si>
  <si>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</si>
  <si>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</si>
  <si>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</si>
  <si>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</si>
  <si>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</si>
  <si>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</si>
  <si>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</si>
  <si>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</si>
  <si>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</si>
  <si>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</si>
  <si>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</si>
  <si>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</si>
  <si>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</si>
  <si>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</si>
  <si>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</si>
  <si>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</si>
  <si>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</si>
  <si>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</si>
  <si>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</si>
  <si>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</si>
  <si>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</si>
  <si>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</si>
  <si>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</si>
  <si>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</si>
  <si>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</si>
  <si>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</si>
  <si>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</si>
  <si>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</si>
  <si>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</si>
  <si>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</si>
  <si>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</si>
  <si>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</si>
  <si>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</si>
  <si>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</si>
  <si>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</si>
  <si>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</si>
  <si>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</si>
  <si>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</si>
  <si>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</si>
  <si>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</si>
  <si>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</si>
  <si>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</si>
  <si>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</si>
  <si>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</si>
  <si>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</si>
  <si>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</si>
  <si>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</si>
  <si>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</si>
  <si>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</si>
  <si>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</si>
  <si>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</si>
  <si>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</si>
  <si>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</si>
  <si>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</si>
  <si>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</si>
  <si>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</si>
  <si>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</si>
  <si>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</si>
  <si>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</si>
  <si>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</si>
  <si>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</si>
  <si>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</si>
  <si>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</si>
  <si>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</si>
  <si>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</si>
  <si>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</si>
  <si>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</si>
  <si>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</si>
  <si>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</si>
  <si>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</si>
  <si>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</si>
  <si>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</si>
  <si>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</si>
  <si>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</si>
  <si>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</si>
  <si>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</si>
  <si>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</si>
  <si>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</si>
  <si>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</si>
  <si>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</si>
  <si>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</si>
  <si>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</si>
  <si>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</si>
  <si>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</si>
  <si>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</si>
  <si>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</si>
  <si>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</si>
  <si>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</si>
  <si>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</si>
  <si>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</si>
  <si>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</si>
  <si>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</si>
  <si>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</si>
  <si>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</si>
  <si>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</si>
  <si>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</si>
  <si>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</si>
  <si>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</si>
  <si>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</si>
  <si>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</si>
  <si>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</si>
  <si>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</si>
  <si>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</si>
  <si>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</si>
  <si>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</si>
  <si>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</si>
  <si>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</si>
  <si>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</si>
  <si>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</si>
  <si>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</si>
  <si>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</si>
  <si>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</si>
  <si>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</si>
  <si>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</si>
  <si>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</si>
  <si>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</si>
  <si>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</si>
  <si>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</si>
  <si>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</si>
  <si>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</si>
  <si>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</si>
  <si>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</si>
  <si>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</si>
  <si>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</si>
  <si>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</si>
  <si>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</si>
  <si>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</si>
  <si>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</si>
  <si>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</si>
  <si>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</si>
  <si>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</si>
  <si>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</si>
  <si>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</si>
  <si>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</si>
  <si>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</si>
  <si>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</si>
  <si>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</si>
  <si>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</si>
  <si>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</si>
  <si>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</si>
  <si>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</si>
  <si>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</si>
  <si>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</si>
  <si>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</si>
  <si>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</si>
  <si>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</si>
  <si>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</si>
  <si>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</si>
  <si>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</si>
  <si>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</si>
  <si>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</si>
  <si>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</si>
  <si>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</si>
  <si>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</si>
  <si>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</si>
  <si>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</si>
  <si>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</si>
  <si>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</si>
  <si>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</si>
  <si>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</si>
  <si>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</si>
  <si>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</si>
  <si>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</si>
  <si>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</si>
  <si>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</si>
  <si>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</si>
  <si>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</si>
  <si>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</si>
  <si>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</si>
  <si>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</si>
  <si>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</si>
  <si>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</si>
  <si>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</si>
  <si>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</si>
  <si>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</si>
  <si>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</si>
  <si>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</si>
  <si>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</si>
  <si>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</si>
  <si>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</si>
  <si>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</si>
  <si>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</si>
  <si>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</si>
  <si>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</si>
  <si>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</si>
  <si>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</si>
  <si>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</si>
  <si>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</si>
  <si>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</si>
  <si>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</si>
  <si>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</si>
  <si>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</si>
  <si>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</si>
  <si>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</si>
  <si>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</si>
  <si>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</si>
  <si>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</si>
  <si>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</si>
  <si>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</si>
  <si>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</si>
  <si>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</si>
  <si>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</si>
  <si>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</si>
  <si>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</si>
  <si>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</si>
  <si>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</si>
  <si>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</si>
  <si>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</si>
  <si>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</si>
  <si>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</si>
  <si>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</si>
  <si>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</si>
  <si>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</si>
  <si>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</si>
  <si>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</si>
  <si>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</si>
  <si>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</si>
  <si>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</si>
  <si>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</si>
  <si>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</si>
  <si>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</si>
  <si>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</si>
  <si>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</si>
  <si>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</si>
  <si>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</si>
  <si>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</si>
  <si>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</si>
  <si>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</si>
  <si>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</si>
  <si>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</si>
  <si>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</si>
  <si>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</si>
  <si>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</si>
  <si>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</si>
  <si>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</si>
  <si>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</si>
  <si>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</si>
  <si>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</si>
  <si>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</si>
  <si>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</si>
  <si>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</si>
  <si>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</si>
  <si>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</si>
  <si>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</si>
  <si>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</si>
  <si>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</si>
  <si>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</si>
  <si>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</si>
  <si>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</si>
  <si>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</si>
  <si>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</si>
  <si>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</si>
  <si>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</si>
  <si>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</si>
  <si>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</si>
  <si>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</si>
  <si>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</si>
  <si>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</si>
  <si>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</si>
  <si>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</si>
  <si>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</si>
  <si>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</si>
  <si>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</si>
  <si>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</si>
  <si>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</si>
  <si>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</si>
  <si>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</si>
  <si>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</si>
  <si>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</si>
  <si>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</si>
  <si>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</si>
  <si>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</si>
  <si>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</si>
  <si>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</si>
  <si>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</si>
  <si>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</si>
  <si>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</si>
  <si>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</si>
  <si>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</si>
  <si>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</si>
  <si>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</si>
  <si>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</si>
  <si>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</si>
  <si>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</si>
  <si>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</si>
  <si>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</si>
  <si>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</si>
  <si>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</si>
  <si>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</si>
  <si>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</si>
  <si>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</si>
  <si>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</si>
  <si>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</si>
  <si>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</si>
  <si>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</si>
  <si>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</si>
  <si>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</si>
  <si>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</si>
  <si>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</si>
  <si>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</si>
  <si>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</si>
  <si>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</si>
  <si>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</si>
  <si>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</si>
  <si>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</si>
  <si>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</si>
  <si>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</si>
  <si>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</si>
  <si>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</si>
  <si>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</si>
  <si>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</si>
  <si>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</si>
  <si>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</si>
  <si>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</si>
  <si>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</si>
  <si>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</si>
  <si>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</si>
  <si>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</si>
  <si>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</si>
  <si>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</si>
  <si>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</si>
  <si>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</si>
  <si>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</si>
  <si>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</si>
  <si>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</si>
  <si>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</si>
  <si>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</si>
  <si>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</si>
  <si>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</si>
  <si>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</si>
  <si>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</si>
  <si>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</si>
  <si>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</si>
  <si>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</si>
  <si>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</si>
  <si>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</si>
  <si>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</si>
  <si>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</si>
  <si>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</si>
  <si>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</si>
  <si>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</si>
  <si>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</si>
  <si>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</si>
  <si>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</si>
  <si>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</si>
  <si>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</si>
  <si>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</si>
  <si>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</si>
  <si>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</si>
  <si>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</si>
  <si>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</si>
  <si>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</si>
  <si>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</si>
  <si>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</si>
  <si>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</si>
  <si>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</si>
  <si>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</si>
  <si>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</si>
  <si>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</si>
  <si>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</si>
  <si>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</si>
  <si>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</si>
  <si>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</si>
  <si>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</si>
  <si>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</si>
  <si>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</si>
  <si>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</si>
  <si>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</si>
  <si>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</si>
  <si>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</si>
  <si>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</si>
  <si>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</si>
  <si>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</si>
  <si>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</si>
  <si>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</si>
  <si>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</si>
  <si>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</si>
  <si>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</si>
  <si>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</si>
  <si>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</si>
  <si>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</si>
  <si>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</si>
  <si>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</si>
  <si>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</si>
  <si>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</si>
  <si>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</si>
  <si>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</si>
  <si>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</si>
  <si>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</si>
  <si>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</si>
  <si>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</si>
  <si>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</si>
  <si>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</si>
  <si>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</si>
  <si>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</si>
  <si>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</si>
  <si>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</si>
  <si>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</si>
  <si>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</si>
  <si>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</si>
  <si>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</si>
  <si>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</si>
  <si>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</si>
  <si>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</si>
  <si>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</si>
  <si>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</si>
  <si>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</si>
  <si>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</si>
  <si>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</si>
  <si>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</si>
  <si>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</si>
  <si>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</si>
  <si>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</si>
  <si>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</si>
  <si>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</si>
  <si>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</si>
  <si>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</si>
  <si>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</si>
  <si>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</si>
  <si>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</si>
  <si>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</si>
  <si>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</si>
  <si>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</si>
  <si>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</si>
  <si>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</si>
  <si>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</si>
  <si>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</si>
  <si>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</si>
  <si>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</si>
  <si>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</si>
  <si>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</si>
  <si>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</si>
  <si>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</si>
  <si>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</si>
  <si>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</si>
  <si>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</si>
  <si>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</si>
  <si>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</si>
  <si>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</si>
  <si>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</si>
  <si>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</si>
  <si>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</si>
  <si>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</si>
  <si>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</si>
  <si>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</si>
  <si>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</si>
  <si>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</si>
  <si>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</si>
  <si>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</si>
  <si>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</si>
  <si>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</si>
  <si>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</si>
  <si>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</si>
  <si>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</si>
  <si>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</si>
  <si>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</si>
  <si>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</si>
  <si>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</si>
  <si>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</si>
  <si>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</si>
  <si>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</si>
  <si>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</si>
  <si>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</si>
  <si>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</si>
  <si>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</si>
  <si>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</si>
  <si>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</si>
  <si>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</si>
  <si>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</si>
  <si>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</si>
  <si>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</si>
  <si>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</si>
  <si>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</si>
  <si>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</si>
  <si>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</si>
  <si>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</si>
  <si>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</si>
  <si>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</si>
  <si>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</si>
  <si>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</si>
  <si>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</si>
  <si>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</si>
  <si>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</si>
  <si>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</si>
  <si>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</si>
  <si>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</si>
  <si>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</si>
  <si>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</si>
  <si>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</si>
  <si>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</si>
  <si>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</si>
  <si>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</si>
  <si>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</si>
  <si>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</si>
  <si>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</si>
  <si>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</si>
  <si>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</si>
  <si>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</si>
  <si>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</si>
  <si>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</si>
  <si>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</si>
  <si>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</si>
  <si>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</si>
  <si>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</si>
  <si>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</si>
  <si>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</si>
  <si>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</si>
  <si>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</si>
  <si>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</si>
  <si>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</si>
  <si>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</si>
  <si>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</si>
  <si>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</si>
  <si>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</si>
  <si>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</si>
  <si>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</si>
  <si>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</si>
  <si>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</si>
  <si>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</si>
  <si>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</si>
  <si>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</si>
  <si>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</si>
  <si>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</si>
  <si>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</si>
  <si>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</si>
  <si>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</si>
  <si>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</si>
  <si>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</si>
  <si>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</si>
  <si>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</si>
  <si>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</si>
  <si>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</si>
  <si>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</si>
  <si>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</si>
  <si>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</si>
  <si>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</si>
  <si>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</si>
  <si>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</si>
  <si>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</si>
  <si>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</si>
  <si>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</si>
  <si>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</si>
  <si>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</si>
  <si>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</si>
  <si>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</si>
  <si>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</si>
  <si>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</si>
  <si>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</si>
  <si>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</si>
  <si>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</si>
  <si>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</si>
  <si>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</si>
  <si>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</si>
  <si>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</si>
  <si>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</si>
  <si>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</si>
  <si>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</si>
  <si>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</si>
  <si>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</si>
  <si>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</si>
  <si>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</si>
  <si>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</si>
  <si>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</si>
  <si>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</si>
  <si>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</si>
  <si>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</si>
  <si>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</si>
  <si>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</si>
  <si>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</si>
  <si>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</si>
  <si>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</si>
  <si>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</si>
  <si>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</si>
  <si>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</si>
  <si>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</si>
  <si>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</si>
  <si>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</si>
  <si>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</si>
  <si>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</si>
  <si>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</si>
  <si>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</si>
  <si>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</si>
  <si>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</si>
  <si>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</si>
  <si>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</si>
  <si>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</si>
  <si>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</si>
  <si>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</si>
  <si>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</si>
  <si>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</si>
  <si>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</si>
  <si>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</si>
  <si>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</si>
  <si>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</si>
  <si>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</si>
  <si>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</si>
  <si>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</si>
  <si>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</si>
  <si>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</si>
  <si>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</si>
  <si>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</si>
  <si>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</si>
  <si>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</si>
  <si>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</si>
  <si>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</si>
  <si>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</si>
  <si>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</si>
  <si>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</si>
  <si>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</si>
  <si>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</si>
  <si>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</si>
  <si>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</si>
  <si>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</si>
  <si>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</si>
  <si>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</si>
  <si>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</si>
  <si>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</si>
  <si>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</si>
  <si>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</si>
  <si>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</si>
  <si>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</si>
  <si>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</si>
  <si>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</si>
  <si>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</si>
  <si>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</si>
  <si>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</si>
  <si>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</si>
  <si>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</si>
  <si>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</si>
  <si>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</si>
  <si>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</si>
  <si>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</si>
  <si>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</si>
  <si>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</si>
  <si>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</si>
  <si>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</si>
  <si>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</si>
  <si>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</si>
  <si>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</si>
  <si>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</si>
  <si>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</si>
  <si>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</si>
  <si>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</si>
  <si>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</si>
  <si>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</si>
  <si>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</si>
  <si>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</si>
  <si>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</si>
  <si>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</si>
  <si>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</si>
  <si>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</si>
  <si>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</si>
  <si>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</si>
  <si>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</si>
  <si>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</si>
  <si>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</si>
  <si>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</si>
  <si>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</si>
  <si>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</si>
  <si>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</si>
  <si>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</si>
  <si>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</si>
  <si>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</si>
  <si>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</si>
  <si>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</si>
  <si>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</si>
  <si>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</si>
  <si>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</si>
  <si>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</si>
  <si>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</si>
  <si>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</si>
  <si>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</si>
  <si>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</si>
  <si>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</si>
  <si>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</si>
  <si>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</si>
  <si>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</si>
  <si>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</si>
  <si>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</si>
  <si>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</si>
  <si>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</si>
  <si>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</si>
  <si>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</si>
  <si>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</si>
  <si>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</si>
  <si>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</si>
  <si>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</si>
  <si>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</si>
  <si>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</si>
  <si>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</si>
  <si>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</si>
  <si>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</si>
  <si>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</si>
  <si>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</si>
  <si>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</si>
  <si>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</si>
  <si>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</si>
  <si>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</si>
  <si>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</si>
  <si>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</si>
  <si>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</si>
  <si>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</si>
  <si>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</si>
  <si>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</si>
  <si>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</si>
  <si>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</si>
  <si>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</si>
  <si>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</si>
  <si>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</si>
  <si>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</si>
  <si>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</si>
  <si>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</si>
  <si>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</si>
  <si>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</si>
  <si>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</si>
  <si>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</si>
  <si>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</si>
  <si>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</si>
  <si>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</si>
  <si>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</si>
  <si>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</si>
  <si>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</si>
  <si>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</si>
  <si>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</si>
  <si>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</si>
  <si>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</si>
  <si>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</si>
  <si>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</si>
  <si>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</si>
  <si>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</si>
  <si>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</si>
  <si>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</si>
  <si>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</si>
  <si>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</si>
  <si>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</si>
  <si>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</si>
  <si>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</si>
  <si>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</si>
  <si>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</si>
  <si>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</si>
  <si>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</si>
  <si>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</si>
  <si>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</si>
  <si>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</si>
  <si>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</si>
  <si>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</si>
  <si>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</si>
  <si>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</si>
  <si>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</si>
  <si>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</si>
  <si>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</si>
  <si>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</si>
  <si>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</si>
  <si>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</si>
  <si>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</si>
  <si>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</si>
  <si>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</si>
  <si>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</si>
  <si>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</si>
  <si>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</si>
  <si>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</si>
  <si>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</si>
  <si>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</si>
  <si>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</si>
  <si>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</si>
  <si>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</si>
  <si>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</si>
  <si>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</si>
  <si>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</si>
  <si>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</si>
  <si>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</si>
  <si>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</si>
  <si>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</si>
  <si>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</si>
  <si>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</si>
  <si>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</si>
  <si>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</si>
  <si>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</si>
  <si>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</si>
  <si>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</si>
  <si>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</si>
  <si>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</si>
  <si>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</si>
  <si>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</si>
  <si>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</si>
  <si>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</si>
  <si>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</si>
  <si>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</si>
  <si>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</si>
  <si>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</si>
  <si>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</si>
  <si>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</si>
  <si>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</si>
  <si>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</si>
  <si>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</si>
  <si>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</si>
  <si>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</si>
  <si>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</si>
  <si>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</si>
  <si>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</si>
  <si>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</si>
  <si>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</si>
  <si>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</si>
  <si>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</si>
  <si>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</si>
  <si>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</si>
  <si>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</si>
  <si>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</si>
  <si>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</si>
  <si>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</si>
  <si>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</si>
  <si>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</si>
  <si>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</si>
  <si>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</si>
  <si>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</si>
  <si>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</si>
  <si>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</si>
  <si>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</si>
  <si>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</si>
  <si>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</si>
  <si>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</si>
  <si>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</si>
  <si>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</si>
  <si>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</si>
  <si>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</si>
  <si>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</si>
  <si>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</si>
  <si>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</si>
  <si>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</si>
  <si>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</si>
  <si>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</si>
  <si>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</si>
  <si>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</si>
  <si>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</si>
  <si>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</si>
  <si>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</si>
  <si>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</si>
  <si>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</si>
  <si>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</si>
  <si>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</si>
  <si>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</si>
  <si>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</si>
  <si>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</si>
  <si>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</si>
  <si>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</si>
  <si>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</si>
  <si>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</si>
  <si>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</si>
  <si>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</si>
  <si>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</si>
  <si>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</si>
  <si>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</si>
  <si>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</si>
  <si>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</si>
  <si>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</si>
  <si>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</si>
  <si>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</si>
  <si>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</si>
  <si>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</si>
  <si>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</si>
  <si>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</si>
  <si>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</si>
  <si>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</si>
  <si>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</si>
  <si>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</si>
  <si>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</si>
  <si>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</si>
  <si>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</si>
  <si>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</si>
  <si>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</si>
  <si>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</si>
  <si>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</si>
  <si>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</si>
  <si>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</si>
  <si>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</si>
  <si>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</si>
  <si>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</si>
  <si>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</si>
  <si>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</si>
  <si>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</si>
  <si>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</si>
  <si>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</si>
  <si>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</si>
  <si>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</si>
  <si>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</si>
  <si>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</si>
  <si>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</si>
  <si>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</si>
  <si>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</si>
  <si>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</si>
  <si>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</si>
  <si>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</si>
  <si>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</si>
  <si>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</si>
  <si>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</si>
  <si>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</si>
  <si>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</si>
  <si>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</si>
  <si>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</si>
  <si>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</si>
  <si>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</si>
  <si>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</si>
  <si>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</si>
  <si>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</si>
  <si>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</si>
  <si>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</si>
  <si>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</si>
  <si>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</si>
  <si>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</si>
  <si>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</si>
  <si>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</si>
  <si>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</si>
  <si>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</si>
  <si>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</si>
  <si>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</si>
  <si>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</si>
  <si>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</si>
  <si>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</si>
  <si>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</si>
  <si>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</si>
  <si>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</si>
  <si>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</si>
  <si>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</si>
  <si>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</si>
  <si>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</si>
  <si>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</si>
  <si>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</si>
  <si>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</si>
  <si>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</si>
  <si>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</si>
  <si>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</si>
  <si>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</si>
  <si>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</si>
  <si>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</si>
  <si>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</si>
  <si>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</si>
  <si>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</si>
  <si>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</si>
  <si>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</si>
  <si>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</si>
  <si>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</si>
  <si>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</si>
  <si>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</si>
  <si>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</si>
  <si>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</si>
  <si>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</si>
  <si>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</si>
  <si>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</si>
  <si>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</si>
  <si>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</si>
  <si>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</si>
  <si>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</si>
  <si>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</si>
  <si>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</si>
  <si>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</si>
  <si>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</si>
  <si>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</si>
  <si>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</si>
  <si>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</si>
  <si>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</si>
  <si>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</si>
  <si>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</si>
  <si>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</si>
  <si>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</si>
  <si>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</si>
  <si>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</si>
  <si>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</si>
  <si>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</si>
  <si>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</si>
  <si>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</si>
  <si>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</si>
  <si>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</si>
  <si>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</si>
  <si>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</si>
  <si>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</si>
  <si>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</si>
  <si>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</si>
  <si>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</si>
  <si>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</si>
  <si>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</si>
  <si>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</si>
  <si>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</si>
  <si>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</si>
  <si>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</si>
  <si>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</si>
  <si>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</si>
  <si>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</si>
  <si>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</si>
  <si>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</si>
  <si>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</si>
  <si>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</si>
  <si>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</si>
  <si>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</si>
  <si>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</si>
  <si>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</si>
  <si>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</si>
  <si>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</si>
  <si>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</si>
  <si>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</si>
  <si>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</si>
  <si>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</si>
  <si>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</si>
  <si>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</si>
  <si>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</si>
  <si>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</si>
  <si>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</si>
  <si>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</si>
  <si>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</si>
  <si>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</si>
  <si>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</si>
  <si>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</si>
  <si>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</si>
  <si>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</si>
  <si>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</si>
  <si>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</si>
  <si>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</si>
  <si>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</si>
  <si>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</si>
  <si>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</si>
  <si>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</si>
  <si>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</si>
  <si>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</si>
  <si>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</si>
  <si>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</si>
  <si>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</si>
  <si>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</si>
  <si>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</si>
  <si>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</si>
  <si>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</si>
  <si>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</si>
  <si>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</si>
  <si>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</si>
  <si>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</si>
  <si>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</si>
  <si>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</si>
  <si>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</si>
  <si>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</si>
  <si>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</si>
  <si>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</si>
  <si>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</si>
  <si>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</si>
  <si>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</si>
  <si>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</si>
  <si>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</si>
  <si>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</si>
  <si>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</si>
  <si>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</si>
  <si>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</si>
  <si>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</si>
  <si>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</si>
  <si>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</si>
  <si>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</si>
  <si>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</si>
  <si>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</si>
  <si>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</si>
  <si>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</si>
  <si>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</si>
  <si>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</si>
  <si>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</si>
  <si>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</si>
  <si>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</si>
  <si>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</si>
  <si>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</si>
  <si>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</si>
  <si>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</si>
  <si>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</si>
  <si>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</si>
  <si>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</si>
  <si>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</si>
  <si>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</si>
  <si>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</si>
  <si>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</si>
  <si>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</si>
  <si>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</si>
  <si>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</si>
  <si>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</si>
  <si>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</si>
  <si>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</si>
  <si>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</si>
  <si>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</si>
  <si>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</si>
  <si>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</si>
  <si>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</si>
  <si>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</si>
  <si>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</si>
  <si>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</si>
  <si>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</si>
  <si>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</si>
  <si>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</si>
  <si>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</si>
  <si>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</si>
  <si>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</si>
  <si>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</si>
  <si>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</si>
  <si>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</si>
  <si>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</si>
  <si>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</si>
  <si>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</si>
  <si>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</si>
  <si>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</si>
  <si>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</si>
  <si>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</si>
  <si>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</si>
  <si>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</si>
  <si>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</si>
  <si>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</si>
  <si>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</si>
  <si>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</si>
  <si>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</si>
  <si>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</si>
  <si>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</si>
  <si>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</si>
  <si>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</si>
  <si>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</si>
  <si>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</si>
  <si>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</si>
  <si>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</si>
  <si>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</si>
  <si>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</si>
  <si>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</si>
  <si>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</si>
  <si>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</si>
  <si>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</si>
  <si>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</si>
  <si>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</si>
  <si>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</si>
  <si>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</si>
  <si>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</si>
  <si>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</si>
  <si>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</si>
  <si>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</si>
  <si>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</si>
  <si>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</si>
  <si>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</si>
  <si>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</si>
  <si>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</si>
  <si>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</si>
  <si>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</si>
  <si>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</si>
  <si>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</si>
  <si>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</si>
  <si>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</si>
  <si>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</si>
  <si>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</si>
  <si>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</si>
  <si>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</si>
  <si>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</si>
  <si>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</si>
  <si>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</si>
  <si>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</si>
  <si>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</si>
  <si>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</si>
  <si>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</si>
  <si>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</si>
  <si>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</si>
  <si>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</si>
  <si>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</si>
  <si>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</si>
  <si>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</si>
  <si>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</si>
  <si>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</si>
  <si>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</si>
  <si>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</si>
  <si>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</si>
  <si>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</si>
  <si>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</si>
  <si>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</si>
  <si>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</si>
  <si>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</si>
  <si>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</si>
  <si>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</si>
  <si>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</si>
  <si>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</si>
  <si>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</si>
  <si>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</si>
  <si>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</si>
  <si>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</si>
  <si>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</si>
  <si>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</si>
  <si>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</si>
  <si>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</si>
  <si>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</si>
  <si>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</si>
  <si>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</si>
  <si>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</si>
  <si>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</si>
  <si>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</si>
  <si>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</si>
  <si>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</si>
  <si>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</si>
  <si>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</si>
  <si>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</si>
  <si>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</si>
  <si>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</si>
  <si>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</si>
  <si>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</si>
  <si>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</si>
  <si>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</si>
  <si>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</si>
  <si>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</si>
  <si>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</si>
  <si>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</si>
  <si>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</si>
  <si>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</si>
  <si>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</si>
  <si>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</si>
  <si>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</si>
  <si>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</si>
  <si>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</si>
  <si>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</si>
  <si>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</si>
  <si>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</si>
  <si>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</si>
  <si>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</si>
  <si>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</si>
  <si>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</si>
  <si>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</si>
  <si>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</si>
  <si>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</si>
  <si>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</si>
  <si>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</si>
  <si>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</si>
  <si>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</si>
  <si>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</si>
  <si>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</si>
  <si>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</si>
  <si>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</si>
  <si>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</si>
  <si>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</si>
  <si>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</si>
  <si>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</si>
  <si>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</si>
  <si>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</si>
  <si>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</si>
  <si>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</si>
  <si>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</si>
  <si>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</si>
  <si>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</si>
  <si>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</si>
  <si>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</si>
  <si>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</si>
  <si>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</si>
  <si>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</si>
  <si>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</si>
  <si>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</si>
  <si>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</si>
  <si>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</si>
  <si>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</si>
  <si>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</si>
  <si>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</si>
  <si>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</si>
  <si>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</si>
  <si>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</si>
  <si>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</si>
  <si>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</si>
  <si>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</si>
  <si>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</si>
  <si>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</si>
  <si>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</si>
  <si>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</si>
  <si>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</si>
  <si>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</si>
  <si>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</si>
  <si>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</si>
  <si>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</si>
  <si>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</si>
  <si>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</si>
  <si>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</si>
  <si>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</si>
  <si>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</si>
  <si>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</si>
  <si>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</si>
  <si>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</si>
  <si>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</si>
  <si>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</si>
  <si>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</si>
  <si>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</si>
  <si>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</si>
  <si>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</si>
  <si>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</si>
  <si>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</si>
  <si>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</si>
  <si>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</si>
  <si>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</si>
  <si>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</si>
  <si>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</si>
  <si>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</si>
  <si>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</si>
  <si>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</si>
  <si>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</si>
  <si>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</si>
  <si>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</si>
  <si>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</si>
  <si>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</si>
  <si>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</si>
  <si>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</si>
  <si>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</si>
  <si>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</si>
  <si>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</si>
  <si>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</si>
  <si>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</si>
  <si>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</si>
  <si>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</si>
  <si>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</si>
  <si>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</si>
  <si>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</si>
  <si>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</si>
  <si>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</si>
  <si>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</si>
  <si>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</si>
  <si>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</si>
  <si>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</si>
  <si>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</si>
  <si>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</si>
  <si>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</si>
  <si>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</si>
  <si>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</si>
  <si>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</si>
  <si>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</si>
  <si>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</si>
  <si>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</si>
  <si>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</si>
  <si>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</si>
  <si>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</si>
  <si>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</si>
  <si>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</si>
  <si>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</si>
  <si>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</si>
  <si>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</si>
  <si>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</si>
  <si>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</si>
  <si>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</si>
  <si>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</si>
  <si>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</si>
  <si>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</si>
  <si>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</si>
  <si>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</si>
  <si>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</si>
  <si>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</si>
  <si>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</si>
  <si>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</si>
  <si>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</si>
  <si>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</si>
  <si>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</si>
  <si>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</si>
  <si>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</si>
  <si>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</si>
  <si>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</si>
  <si>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</si>
  <si>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</si>
  <si>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</si>
  <si>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</si>
  <si>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</si>
  <si>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</si>
  <si>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</si>
  <si>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</si>
  <si>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</si>
  <si>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</si>
  <si>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</si>
  <si>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</si>
  <si>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</si>
  <si>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</si>
  <si>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</si>
  <si>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</si>
  <si>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</si>
  <si>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</si>
  <si>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</si>
  <si>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</si>
  <si>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</si>
  <si>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</si>
  <si>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</si>
  <si>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</si>
  <si>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</si>
  <si>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</si>
  <si>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</si>
  <si>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</si>
  <si>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</si>
  <si>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</si>
  <si>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</si>
  <si>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</si>
  <si>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</si>
  <si>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</si>
  <si>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</si>
  <si>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</si>
  <si>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</si>
  <si>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</si>
  <si>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</si>
  <si>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</si>
  <si>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</si>
  <si>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</si>
  <si>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</si>
  <si>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</si>
  <si>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</si>
  <si>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</si>
  <si>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</si>
  <si>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</si>
  <si>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</si>
  <si>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</si>
  <si>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</si>
  <si>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</si>
  <si>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</si>
  <si>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</si>
  <si>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</si>
  <si>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</si>
  <si>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</si>
  <si>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</si>
  <si>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</si>
  <si>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</si>
  <si>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</si>
  <si>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</si>
  <si>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</si>
  <si>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</si>
  <si>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</si>
  <si>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</si>
  <si>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</si>
  <si>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</si>
  <si>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</si>
  <si>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</si>
  <si>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</si>
  <si>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</si>
  <si>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</si>
  <si>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</si>
  <si>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</si>
  <si>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</si>
  <si>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</si>
  <si>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</si>
  <si>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</si>
  <si>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</si>
  <si>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</si>
  <si>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</si>
  <si>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</si>
  <si>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</si>
  <si>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</si>
  <si>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</si>
  <si>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</si>
  <si>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</si>
  <si>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</si>
  <si>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</si>
  <si>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</si>
  <si>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</si>
  <si>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</si>
  <si>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</si>
  <si>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</si>
  <si>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</si>
  <si>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</si>
  <si>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</si>
  <si>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</si>
  <si>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</si>
  <si>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</si>
  <si>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</si>
  <si>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</si>
  <si>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</si>
  <si>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</si>
  <si>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</si>
  <si>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</si>
  <si>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</si>
  <si>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</si>
  <si>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</si>
  <si>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</si>
  <si>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</si>
  <si>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</si>
  <si>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</si>
  <si>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</si>
  <si>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</si>
  <si>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</si>
  <si>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</si>
  <si>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</si>
  <si>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</si>
  <si>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</si>
  <si>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</si>
  <si>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</si>
  <si>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</si>
  <si>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</si>
  <si>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</si>
  <si>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</si>
  <si>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</si>
  <si>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</si>
  <si>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</si>
  <si>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</si>
  <si>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</si>
  <si>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</si>
  <si>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</si>
  <si>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</si>
  <si>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</si>
  <si>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</si>
  <si>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</si>
  <si>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</si>
  <si>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</si>
  <si>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</si>
  <si>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</si>
  <si>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</si>
  <si>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</si>
  <si>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</si>
  <si>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</si>
  <si>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</si>
  <si>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</si>
  <si>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</si>
  <si>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</si>
  <si>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</si>
  <si>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</si>
  <si>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</si>
  <si>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</si>
  <si>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</si>
  <si>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</si>
  <si>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</si>
  <si>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</si>
  <si>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</si>
  <si>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</si>
  <si>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</si>
  <si>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</si>
  <si>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</si>
  <si>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</si>
  <si>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</si>
  <si>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</si>
  <si>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</si>
  <si>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</si>
  <si>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</si>
  <si>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</si>
  <si>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</si>
  <si>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</si>
  <si>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</si>
  <si>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</si>
  <si>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</si>
  <si>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</si>
  <si>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</si>
  <si>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</si>
  <si>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</si>
  <si>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</si>
  <si>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</si>
  <si>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</si>
  <si>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</si>
  <si>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</si>
  <si>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</si>
  <si>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</si>
  <si>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</si>
  <si>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</si>
  <si>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</si>
  <si>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</si>
  <si>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</si>
  <si>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</si>
  <si>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</si>
  <si>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</si>
  <si>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</si>
  <si>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</si>
  <si>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</si>
  <si>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</si>
  <si>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</si>
  <si>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</si>
  <si>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</si>
  <si>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</si>
  <si>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</si>
  <si>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</si>
  <si>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</si>
  <si>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</si>
  <si>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</si>
  <si>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</si>
  <si>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</si>
  <si>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</si>
  <si>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</si>
  <si>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</si>
  <si>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</si>
  <si>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</si>
  <si>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</si>
  <si>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</si>
  <si>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</si>
  <si>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</si>
  <si>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</si>
  <si>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</si>
  <si>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</si>
  <si>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</si>
  <si>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</si>
  <si>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</si>
  <si>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</si>
  <si>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</si>
  <si>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</si>
  <si>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</si>
  <si>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</si>
  <si>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</si>
  <si>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</si>
  <si>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</si>
  <si>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</si>
  <si>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</si>
  <si>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</si>
  <si>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</si>
  <si>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</si>
  <si>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</si>
  <si>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</si>
  <si>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</si>
  <si>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</si>
  <si>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</si>
  <si>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</si>
  <si>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</si>
  <si>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</si>
  <si>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</si>
  <si>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</si>
  <si>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</si>
  <si>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</si>
  <si>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</si>
  <si>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</si>
  <si>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</si>
  <si>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</si>
  <si>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</si>
  <si>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</si>
  <si>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</si>
  <si>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</si>
  <si>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</si>
  <si>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</si>
  <si>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</si>
  <si>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</si>
  <si>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</si>
  <si>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</si>
  <si>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</si>
  <si>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</si>
  <si>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</si>
  <si>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</si>
  <si>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</si>
  <si>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</si>
  <si>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</si>
  <si>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</si>
  <si>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</si>
  <si>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</si>
  <si>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</si>
  <si>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</si>
  <si>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</si>
  <si>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</si>
  <si>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</si>
  <si>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</si>
  <si>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</si>
  <si>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</si>
  <si>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</si>
  <si>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</si>
  <si>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</si>
  <si>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</si>
  <si>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</si>
  <si>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</si>
  <si>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</si>
  <si>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</si>
  <si>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</si>
  <si>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</si>
  <si>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</si>
  <si>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</si>
  <si>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</si>
  <si>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</si>
  <si>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</si>
  <si>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</si>
  <si>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</si>
  <si>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</si>
  <si>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</si>
  <si>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</si>
  <si>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</si>
  <si>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</si>
  <si>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</si>
  <si>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</si>
  <si>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</si>
  <si>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</si>
  <si>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</si>
  <si>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</si>
  <si>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</si>
  <si>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</si>
  <si>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</si>
  <si>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</si>
  <si>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</si>
  <si>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</si>
  <si>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</si>
  <si>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</si>
  <si>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</si>
  <si>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</si>
  <si>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</si>
  <si>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</si>
  <si>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</si>
  <si>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</si>
  <si>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</si>
  <si>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</si>
  <si>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</si>
  <si>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</si>
  <si>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</si>
  <si>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</si>
  <si>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</si>
  <si>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</si>
  <si>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</si>
  <si>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</si>
  <si>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</si>
  <si>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</si>
  <si>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</si>
  <si>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</si>
  <si>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</si>
  <si>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</si>
  <si>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</si>
  <si>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</si>
  <si>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</si>
  <si>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</si>
  <si>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</si>
  <si>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</si>
  <si>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</si>
  <si>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</si>
  <si>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</si>
  <si>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</si>
  <si>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</si>
  <si>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</si>
  <si>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</si>
  <si>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</si>
  <si>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</si>
  <si>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</si>
  <si>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</si>
  <si>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</si>
  <si>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</si>
  <si>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</si>
  <si>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</si>
  <si>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</si>
  <si>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</si>
  <si>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</si>
  <si>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</si>
  <si>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</si>
  <si>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</si>
  <si>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</si>
  <si>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</si>
  <si>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</si>
  <si>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</si>
  <si>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</si>
  <si>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</si>
  <si>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</si>
  <si>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</si>
  <si>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</si>
  <si>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</si>
  <si>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</si>
  <si>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</si>
  <si>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</si>
  <si>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</si>
  <si>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</si>
  <si>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</si>
  <si>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</si>
  <si>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</si>
  <si>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</si>
  <si>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</si>
  <si>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</si>
  <si>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</si>
  <si>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</si>
  <si>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</si>
  <si>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</si>
  <si>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</si>
  <si>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</si>
  <si>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</si>
  <si>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</si>
  <si>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</si>
  <si>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</si>
  <si>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</si>
  <si>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</si>
  <si>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</si>
  <si>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</si>
  <si>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</si>
  <si>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</si>
  <si>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</si>
  <si>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</si>
  <si>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</si>
  <si>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</si>
  <si>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</si>
  <si>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</si>
  <si>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</si>
  <si>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</si>
  <si>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</si>
  <si>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</si>
  <si>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</si>
  <si>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</si>
  <si>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</si>
  <si>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</si>
  <si>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</si>
  <si>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</si>
  <si>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</si>
  <si>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</si>
  <si>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</si>
  <si>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</si>
  <si>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</si>
  <si>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</si>
  <si>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</si>
  <si>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</si>
  <si>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</si>
  <si>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</si>
  <si>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</si>
  <si>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</si>
  <si>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</si>
  <si>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</si>
  <si>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</si>
  <si>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</si>
  <si>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</si>
  <si>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</si>
  <si>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</si>
  <si>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</si>
  <si>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</si>
  <si>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</si>
  <si>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</si>
  <si>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</si>
  <si>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</si>
  <si>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</si>
  <si>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</si>
  <si>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</si>
  <si>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</si>
  <si>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</si>
  <si>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</si>
  <si>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</si>
  <si>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</si>
  <si>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</si>
  <si>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</si>
  <si>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</si>
  <si>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</si>
  <si>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</si>
  <si>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</si>
  <si>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</si>
  <si>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</si>
  <si>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</si>
  <si>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</si>
  <si>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</si>
  <si>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</si>
  <si>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</si>
  <si>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</si>
  <si>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</si>
  <si>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</si>
  <si>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</si>
  <si>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</si>
  <si>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</si>
  <si>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</si>
  <si>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</si>
  <si>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</si>
  <si>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</si>
  <si>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</si>
  <si>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</si>
  <si>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</si>
  <si>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</si>
  <si>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</si>
  <si>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</si>
  <si>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</si>
  <si>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</si>
  <si>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</si>
  <si>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</si>
  <si>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</si>
  <si>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</si>
  <si>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</si>
  <si>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</si>
  <si>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</si>
  <si>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</si>
  <si>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</si>
  <si>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</si>
  <si>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</si>
  <si>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</si>
  <si>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</si>
  <si>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</si>
  <si>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</si>
  <si>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</si>
  <si>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</si>
  <si>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</si>
  <si>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</si>
  <si>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</si>
  <si>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</si>
  <si>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</si>
  <si>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</si>
  <si>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</si>
  <si>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</si>
  <si>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</si>
  <si>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</si>
  <si>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</si>
  <si>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</si>
  <si>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</si>
  <si>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</si>
  <si>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</si>
  <si>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</si>
  <si>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</si>
  <si>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</si>
  <si>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</si>
  <si>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</si>
  <si>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</si>
  <si>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</si>
  <si>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</si>
  <si>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</si>
  <si>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</si>
  <si>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</si>
  <si>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</si>
  <si>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</si>
  <si>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</si>
  <si>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</si>
  <si>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</si>
  <si>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</si>
  <si>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</si>
  <si>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</si>
  <si>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</si>
  <si>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</si>
  <si>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</si>
  <si>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</si>
  <si>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</si>
  <si>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</si>
  <si>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</si>
  <si>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</si>
  <si>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</si>
  <si>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</si>
  <si>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</si>
  <si>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</si>
  <si>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</si>
  <si>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</si>
  <si>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</si>
  <si>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</si>
  <si>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</si>
  <si>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</si>
  <si>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</si>
  <si>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</si>
  <si>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</si>
  <si>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</si>
  <si>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</si>
  <si>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</si>
  <si>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</si>
  <si>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</si>
  <si>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</si>
  <si>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</si>
  <si>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</si>
  <si>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</si>
  <si>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</si>
  <si>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</si>
  <si>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</si>
  <si>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</si>
  <si>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</si>
  <si>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</si>
  <si>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</si>
  <si>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</si>
  <si>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</si>
  <si>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</si>
  <si>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</si>
  <si>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</si>
  <si>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</si>
  <si>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</si>
  <si>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</si>
  <si>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</si>
  <si>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</si>
  <si>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</si>
  <si>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</si>
  <si>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</si>
  <si>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</si>
  <si>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</si>
  <si>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</si>
  <si>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</si>
  <si>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</si>
  <si>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</si>
  <si>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</si>
  <si>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</si>
  <si>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</si>
  <si>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</si>
  <si>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</si>
  <si>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</si>
  <si>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</si>
  <si>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</si>
  <si>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</si>
  <si>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</si>
  <si>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</si>
  <si>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</si>
  <si>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</si>
  <si>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</si>
  <si>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</si>
  <si>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</si>
  <si>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</si>
  <si>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</si>
  <si>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</si>
  <si>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</si>
  <si>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</si>
  <si>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</si>
  <si>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</si>
  <si>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</si>
  <si>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</si>
  <si>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</si>
  <si>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</si>
  <si>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</si>
  <si>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</si>
  <si>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</si>
  <si>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</si>
  <si>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</si>
  <si>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</si>
  <si>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</si>
  <si>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</si>
  <si>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</si>
  <si>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</si>
  <si>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</si>
  <si>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</si>
  <si>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</si>
  <si>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</si>
  <si>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</si>
  <si>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</si>
  <si>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</si>
  <si>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</si>
  <si>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</si>
  <si>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</si>
  <si>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</si>
  <si>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</si>
  <si>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</si>
  <si>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</si>
  <si>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</si>
  <si>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</si>
  <si>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</si>
  <si>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</si>
  <si>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</si>
  <si>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</si>
  <si>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</si>
  <si>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</si>
  <si>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</si>
  <si>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</si>
  <si>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</si>
  <si>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</si>
  <si>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</si>
  <si>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</si>
  <si>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</si>
  <si>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</si>
  <si>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</si>
  <si>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</si>
  <si>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</si>
  <si>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</si>
  <si>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</si>
  <si>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</si>
  <si>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</si>
  <si>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</si>
  <si>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</si>
  <si>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</si>
  <si>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</si>
  <si>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</si>
  <si>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</si>
  <si>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</si>
  <si>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</si>
  <si>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</si>
  <si>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</si>
  <si>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</si>
  <si>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</si>
  <si>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</si>
  <si>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</si>
  <si>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</si>
  <si>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</si>
  <si>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</si>
  <si>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</si>
  <si>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</si>
  <si>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</si>
  <si>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</si>
  <si>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</si>
  <si>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</si>
  <si>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</si>
  <si>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</si>
  <si>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</si>
  <si>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</si>
  <si>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</si>
  <si>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</si>
  <si>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</si>
  <si>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</si>
  <si>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</si>
  <si>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</si>
  <si>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</si>
  <si>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</si>
  <si>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</si>
  <si>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</si>
  <si>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</si>
  <si>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</si>
  <si>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</si>
  <si>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</si>
  <si>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</si>
  <si>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</si>
  <si>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</si>
  <si>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</si>
  <si>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</si>
  <si>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</si>
  <si>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</si>
  <si>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</si>
  <si>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</si>
  <si>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</si>
  <si>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</si>
  <si>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</si>
  <si>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</si>
  <si>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</si>
  <si>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</si>
  <si>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</si>
  <si>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</si>
  <si>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</si>
  <si>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</si>
  <si>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</si>
  <si>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</si>
  <si>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</si>
  <si>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</si>
  <si>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</si>
  <si>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</si>
  <si>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</si>
  <si>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</si>
  <si>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</si>
  <si>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</si>
  <si>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</si>
  <si>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</si>
  <si>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</si>
  <si>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</si>
  <si>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</si>
  <si>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</si>
  <si>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</si>
  <si>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</si>
  <si>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</si>
  <si>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</si>
  <si>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</si>
  <si>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</si>
  <si>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</si>
  <si>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</si>
  <si>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</si>
  <si>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</si>
  <si>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</si>
  <si>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</si>
  <si>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</si>
  <si>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</si>
  <si>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</si>
  <si>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</si>
  <si>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</si>
  <si>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</si>
  <si>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</si>
  <si>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</si>
  <si>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</si>
  <si>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</si>
  <si>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</si>
  <si>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</si>
  <si>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</si>
  <si>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</si>
  <si>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</si>
  <si>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</si>
  <si>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</si>
  <si>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</si>
  <si>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</si>
  <si>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</si>
  <si>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</si>
  <si>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</si>
  <si>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</si>
  <si>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</si>
  <si>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</si>
  <si>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</si>
  <si>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</si>
  <si>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</si>
  <si>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</si>
  <si>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</si>
  <si>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</si>
  <si>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</si>
  <si>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</si>
  <si>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</si>
  <si>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</si>
  <si>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</si>
  <si>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</si>
  <si>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</si>
  <si>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</si>
  <si>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</si>
  <si>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</si>
  <si>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</si>
  <si>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</si>
  <si>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</si>
  <si>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</si>
  <si>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</si>
  <si>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</si>
  <si>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</si>
  <si>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</si>
  <si>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</si>
  <si>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</si>
  <si>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</si>
  <si>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</si>
  <si>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</si>
  <si>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</si>
  <si>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</si>
  <si>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</si>
  <si>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</si>
  <si>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</si>
  <si>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</si>
  <si>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</si>
  <si>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</si>
  <si>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</si>
  <si>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</si>
  <si>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</si>
  <si>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</si>
  <si>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</si>
  <si>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</si>
  <si>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</si>
  <si>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</si>
  <si>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</si>
  <si>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</si>
  <si>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</si>
  <si>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</si>
  <si>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</si>
  <si>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</si>
  <si>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</si>
  <si>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</si>
  <si>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</si>
  <si>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</si>
  <si>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</si>
  <si>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</si>
  <si>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</si>
  <si>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</si>
  <si>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</si>
  <si>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</si>
  <si>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</si>
  <si>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</si>
  <si>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</si>
  <si>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</si>
  <si>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</si>
  <si>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</si>
  <si>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</si>
  <si>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</si>
  <si>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</si>
  <si>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</si>
  <si>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</si>
  <si>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</si>
  <si>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</si>
  <si>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</si>
  <si>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</si>
  <si>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</si>
  <si>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</si>
  <si>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</si>
  <si>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</si>
  <si>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</si>
  <si>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</si>
  <si>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</si>
  <si>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</si>
  <si>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</si>
  <si>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</si>
  <si>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</si>
  <si>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</si>
  <si>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</si>
  <si>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</si>
  <si>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</si>
  <si>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</si>
  <si>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</si>
  <si>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</si>
  <si>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</si>
  <si>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</si>
  <si>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</si>
  <si>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</si>
  <si>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</si>
  <si>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</si>
  <si>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</si>
  <si>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</si>
  <si>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</si>
  <si>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</si>
  <si>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</si>
  <si>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</si>
  <si>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</si>
  <si>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</si>
  <si>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</si>
  <si>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</si>
  <si>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</si>
  <si>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</si>
  <si>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</si>
  <si>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</si>
  <si>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</si>
  <si>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</si>
  <si>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</si>
  <si>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</si>
  <si>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</si>
  <si>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</si>
  <si>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</si>
  <si>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</si>
  <si>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</si>
  <si>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</si>
  <si>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</si>
  <si>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</si>
  <si>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</si>
  <si>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</si>
  <si>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</si>
  <si>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</si>
  <si>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</si>
  <si>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</si>
  <si>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</si>
  <si>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</si>
  <si>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</si>
  <si>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</si>
  <si>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</si>
  <si>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</si>
  <si>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</si>
  <si>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</si>
  <si>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</si>
  <si>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</si>
  <si>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</si>
  <si>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</si>
  <si>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</si>
  <si>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</si>
  <si>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</si>
  <si>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</si>
  <si>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</si>
  <si>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</si>
  <si>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</si>
  <si>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</si>
  <si>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</si>
  <si>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</si>
  <si>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</si>
  <si>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</si>
  <si>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</si>
  <si>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</si>
  <si>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</si>
  <si>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</si>
  <si>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</si>
  <si>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</si>
  <si>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</si>
  <si>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</si>
  <si>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</si>
  <si>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</si>
  <si>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</si>
  <si>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</si>
  <si>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</si>
  <si>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</si>
  <si>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</si>
  <si>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</si>
  <si>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</si>
  <si>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</si>
  <si>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</si>
  <si>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</si>
  <si>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</si>
  <si>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</si>
  <si>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</si>
  <si>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</si>
  <si>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</si>
  <si>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</si>
  <si>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</si>
  <si>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</si>
  <si>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</si>
  <si>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</si>
  <si>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</si>
  <si>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</si>
  <si>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</si>
  <si>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</si>
  <si>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</si>
  <si>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</si>
  <si>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</si>
  <si>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</si>
  <si>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</si>
  <si>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</si>
  <si>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</si>
  <si>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</si>
  <si>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</si>
  <si>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</si>
  <si>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</si>
  <si>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</si>
  <si>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</si>
  <si>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</si>
  <si>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</si>
  <si>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</si>
  <si>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</si>
  <si>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</si>
  <si>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</si>
  <si>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</si>
  <si>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</si>
  <si>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</si>
  <si>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</si>
  <si>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</si>
  <si>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</si>
  <si>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</si>
  <si>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</si>
  <si>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</si>
  <si>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</si>
  <si>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</si>
  <si>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</si>
  <si>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</si>
  <si>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</si>
  <si>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</si>
  <si>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</si>
  <si>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</si>
  <si>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</si>
  <si>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</si>
  <si>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</si>
  <si>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</si>
  <si>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</si>
  <si>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</si>
  <si>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</si>
  <si>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</si>
  <si>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</si>
  <si>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</si>
  <si>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</si>
  <si>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</si>
  <si>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</si>
  <si>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</si>
  <si>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</si>
  <si>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</si>
  <si>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</si>
  <si>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</si>
  <si>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</si>
  <si>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</si>
  <si>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</si>
  <si>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</si>
  <si>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</si>
  <si>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</si>
  <si>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</si>
  <si>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</si>
  <si>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</si>
  <si>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</si>
  <si>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</si>
  <si>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</si>
  <si>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</si>
  <si>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</si>
  <si>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</si>
  <si>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</si>
  <si>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</si>
  <si>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</si>
  <si>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</si>
  <si>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</si>
  <si>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</si>
  <si>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</si>
  <si>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</si>
  <si>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</si>
  <si>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</si>
  <si>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</si>
  <si>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</si>
  <si>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</si>
  <si>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</si>
  <si>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</si>
  <si>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</si>
  <si>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</si>
  <si>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</si>
  <si>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</si>
  <si>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</si>
  <si>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</si>
  <si>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</si>
  <si>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</si>
  <si>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</si>
  <si>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</si>
  <si>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</si>
  <si>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</si>
  <si>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</si>
  <si>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</si>
  <si>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</si>
  <si>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</si>
  <si>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</si>
  <si>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</si>
  <si>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</si>
  <si>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</si>
  <si>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</si>
  <si>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</si>
  <si>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</si>
  <si>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</si>
  <si>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</si>
  <si>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</si>
  <si>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</si>
  <si>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</si>
  <si>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</si>
  <si>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</si>
  <si>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</si>
  <si>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</si>
  <si>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</si>
  <si>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</si>
  <si>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</si>
  <si>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</si>
  <si>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</si>
  <si>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</si>
  <si>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</si>
  <si>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</si>
  <si>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</si>
  <si>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</si>
  <si>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</si>
  <si>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</si>
  <si>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</si>
  <si>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</si>
  <si>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</si>
  <si>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</si>
  <si>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</si>
  <si>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</si>
  <si>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</si>
  <si>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</si>
  <si>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</si>
  <si>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</si>
  <si>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</si>
  <si>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</si>
  <si>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</si>
  <si>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</si>
  <si>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</si>
  <si>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</si>
  <si>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</si>
  <si>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</si>
  <si>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</si>
  <si>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</si>
  <si>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</si>
  <si>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</si>
  <si>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</si>
  <si>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</si>
  <si>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</si>
  <si>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</si>
  <si>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</si>
  <si>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</si>
  <si>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</si>
  <si>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</si>
  <si>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</si>
  <si>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</si>
  <si>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</si>
  <si>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</si>
  <si>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</si>
  <si>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</si>
  <si>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</si>
  <si>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</si>
  <si>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</si>
  <si>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</si>
  <si>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</si>
  <si>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</si>
  <si>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</si>
  <si>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</si>
  <si>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</si>
  <si>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</si>
  <si>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</si>
  <si>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</si>
  <si>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</si>
  <si>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</si>
  <si>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</si>
  <si>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</si>
  <si>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</si>
  <si>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</si>
  <si>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</si>
  <si>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</si>
  <si>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</si>
  <si>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</si>
  <si>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</si>
  <si>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</si>
  <si>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</si>
  <si>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</si>
  <si>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</si>
  <si>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</si>
  <si>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</si>
  <si>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</si>
  <si>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</si>
  <si>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</si>
  <si>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</si>
  <si>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</si>
  <si>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</si>
  <si>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</si>
  <si>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</si>
  <si>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</si>
  <si>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</si>
  <si>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</si>
  <si>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</si>
  <si>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</si>
  <si>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</si>
  <si>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</si>
  <si>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</si>
  <si>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</si>
  <si>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</si>
  <si>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</si>
  <si>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</si>
  <si>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</si>
  <si>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</si>
  <si>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</si>
  <si>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</si>
  <si>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</si>
  <si>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</si>
  <si>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</si>
  <si>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</si>
  <si>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</si>
  <si>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</si>
  <si>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</si>
  <si>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</si>
  <si>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</si>
  <si>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</si>
  <si>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</si>
  <si>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</si>
  <si>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</si>
  <si>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</si>
  <si>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</si>
  <si>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</si>
  <si>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</si>
  <si>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</si>
  <si>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</si>
  <si>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</si>
  <si>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</si>
  <si>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</si>
  <si>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</si>
  <si>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</si>
  <si>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</si>
  <si>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</si>
  <si>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</si>
  <si>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</si>
  <si>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</si>
  <si>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</si>
  <si>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</si>
  <si>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</si>
  <si>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</si>
  <si>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</si>
  <si>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</si>
  <si>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</si>
  <si>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</si>
  <si>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</si>
  <si>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</si>
  <si>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</si>
  <si>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</si>
  <si>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</si>
  <si>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</si>
  <si>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</si>
  <si>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</si>
  <si>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</si>
  <si>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</si>
  <si>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</si>
  <si>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</si>
  <si>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</si>
  <si>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</si>
  <si>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</si>
  <si>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</si>
  <si>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</si>
  <si>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</si>
  <si>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</si>
  <si>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</si>
  <si>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</si>
  <si>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</si>
  <si>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</si>
  <si>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</si>
  <si>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</si>
  <si>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</si>
  <si>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</si>
  <si>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</si>
  <si>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</si>
  <si>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</si>
  <si>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</si>
  <si>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</si>
  <si>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</si>
  <si>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</si>
  <si>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</si>
  <si>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</si>
  <si>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</si>
  <si>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</si>
  <si>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</si>
  <si>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</si>
  <si>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</si>
  <si>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</si>
  <si>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</si>
  <si>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</si>
  <si>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</si>
  <si>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</si>
  <si>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</si>
  <si>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</si>
  <si>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</si>
  <si>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</si>
  <si>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</si>
  <si>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</si>
  <si>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</si>
  <si>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</si>
  <si>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</si>
  <si>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</si>
  <si>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</si>
  <si>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</si>
  <si>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</si>
  <si>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</si>
  <si>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</si>
  <si>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</si>
  <si>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</si>
  <si>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</si>
  <si>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</si>
  <si>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</si>
  <si>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</si>
  <si>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</si>
  <si>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</si>
  <si>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</si>
  <si>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</si>
  <si>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</si>
  <si>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</si>
  <si>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</si>
  <si>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</si>
  <si>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</si>
  <si>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</si>
  <si>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</si>
  <si>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</si>
  <si>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</si>
  <si>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</si>
  <si>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</si>
  <si>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</si>
  <si>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</si>
  <si>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</si>
  <si>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</si>
  <si>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</si>
  <si>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</si>
  <si>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</si>
  <si>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</si>
  <si>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</si>
  <si>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</si>
  <si>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</si>
  <si>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</si>
  <si>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</si>
  <si>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Палилула (Београд)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</si>
</sst>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5119</c:v>
                </c:pt>
                <c:pt idx="1">
                  <c:v>6045</c:v>
                </c:pt>
                <c:pt idx="2">
                  <c:v>6222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4240</c:v>
                </c:pt>
                <c:pt idx="1">
                  <c:v>5447</c:v>
                </c:pt>
                <c:pt idx="2">
                  <c:v>5826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708288"/>
        <c:axId val="117709824"/>
      </c:barChart>
      <c:catAx>
        <c:axId val="11770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09824"/>
        <c:crosses val="autoZero"/>
        <c:auto val="1"/>
        <c:lblAlgn val="ctr"/>
        <c:lblOffset val="100"/>
        <c:noMultiLvlLbl val="0"/>
      </c:catAx>
      <c:valAx>
        <c:axId val="117709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0828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7231</c:v>
                </c:pt>
                <c:pt idx="1">
                  <c:v>6250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008704"/>
        <c:axId val="120010240"/>
      </c:barChart>
      <c:catAx>
        <c:axId val="120008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010240"/>
        <c:crosses val="autoZero"/>
        <c:auto val="1"/>
        <c:lblAlgn val="ctr"/>
        <c:lblOffset val="100"/>
        <c:noMultiLvlLbl val="0"/>
      </c:catAx>
      <c:valAx>
        <c:axId val="12001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08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1635</c:v>
                </c:pt>
                <c:pt idx="1">
                  <c:v>1233</c:v>
                </c:pt>
                <c:pt idx="2">
                  <c:v>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035200"/>
        <c:axId val="120036736"/>
      </c:barChart>
      <c:catAx>
        <c:axId val="12003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36736"/>
        <c:crosses val="autoZero"/>
        <c:auto val="1"/>
        <c:lblAlgn val="ctr"/>
        <c:lblOffset val="100"/>
        <c:noMultiLvlLbl val="0"/>
      </c:catAx>
      <c:valAx>
        <c:axId val="120036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35200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155</c:v>
                </c:pt>
                <c:pt idx="1">
                  <c:v>124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060160"/>
        <c:axId val="120717312"/>
      </c:barChart>
      <c:catAx>
        <c:axId val="120060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17312"/>
        <c:crosses val="autoZero"/>
        <c:auto val="1"/>
        <c:lblAlgn val="ctr"/>
        <c:lblOffset val="100"/>
        <c:noMultiLvlLbl val="0"/>
      </c:catAx>
      <c:valAx>
        <c:axId val="120717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20060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124</c:v>
                </c:pt>
                <c:pt idx="1">
                  <c:v>174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746368"/>
        <c:axId val="120747904"/>
      </c:barChart>
      <c:catAx>
        <c:axId val="1207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47904"/>
        <c:crosses val="autoZero"/>
        <c:auto val="1"/>
        <c:lblAlgn val="ctr"/>
        <c:lblOffset val="100"/>
        <c:noMultiLvlLbl val="0"/>
      </c:catAx>
      <c:valAx>
        <c:axId val="120747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46368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76</c:v>
                </c:pt>
                <c:pt idx="1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770560"/>
        <c:axId val="120772096"/>
      </c:barChart>
      <c:catAx>
        <c:axId val="120770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72096"/>
        <c:crosses val="autoZero"/>
        <c:auto val="1"/>
        <c:lblAlgn val="ctr"/>
        <c:lblOffset val="100"/>
        <c:noMultiLvlLbl val="0"/>
      </c:catAx>
      <c:valAx>
        <c:axId val="1207720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70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294.41500000000002</c:v>
                </c:pt>
                <c:pt idx="1">
                  <c:v>294.41500000000002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048448"/>
        <c:axId val="121058432"/>
      </c:barChart>
      <c:catAx>
        <c:axId val="12104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58432"/>
        <c:crosses val="autoZero"/>
        <c:auto val="1"/>
        <c:lblAlgn val="ctr"/>
        <c:lblOffset val="100"/>
        <c:noMultiLvlLbl val="0"/>
      </c:catAx>
      <c:valAx>
        <c:axId val="121058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4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087488"/>
        <c:axId val="121089024"/>
      </c:barChart>
      <c:catAx>
        <c:axId val="12108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89024"/>
        <c:crosses val="autoZero"/>
        <c:auto val="1"/>
        <c:lblAlgn val="ctr"/>
        <c:lblOffset val="100"/>
        <c:noMultiLvlLbl val="0"/>
      </c:catAx>
      <c:valAx>
        <c:axId val="12108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87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5.9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101696"/>
        <c:axId val="121111680"/>
      </c:barChart>
      <c:catAx>
        <c:axId val="12110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11680"/>
        <c:crosses val="autoZero"/>
        <c:auto val="1"/>
        <c:lblAlgn val="ctr"/>
        <c:lblOffset val="100"/>
        <c:noMultiLvlLbl val="0"/>
      </c:catAx>
      <c:valAx>
        <c:axId val="12111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0169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6.1</c:v>
                </c:pt>
                <c:pt idx="1">
                  <c:v>8.4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132544"/>
        <c:axId val="121134080"/>
      </c:barChart>
      <c:catAx>
        <c:axId val="12113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34080"/>
        <c:crosses val="autoZero"/>
        <c:auto val="1"/>
        <c:lblAlgn val="ctr"/>
        <c:lblOffset val="100"/>
        <c:noMultiLvlLbl val="0"/>
      </c:catAx>
      <c:valAx>
        <c:axId val="12113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13254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18.387777182763028</c:v>
                </c:pt>
                <c:pt idx="1">
                  <c:v>63.543567829859782</c:v>
                </c:pt>
                <c:pt idx="2">
                  <c:v>18.068654987377187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674</c:v>
                </c:pt>
                <c:pt idx="1">
                  <c:v>938</c:v>
                </c:pt>
                <c:pt idx="2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298</c:v>
                </c:pt>
                <c:pt idx="1">
                  <c:v>324</c:v>
                </c:pt>
                <c:pt idx="2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726592"/>
        <c:axId val="117732480"/>
      </c:barChart>
      <c:catAx>
        <c:axId val="11772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32480"/>
        <c:crosses val="autoZero"/>
        <c:auto val="1"/>
        <c:lblAlgn val="ctr"/>
        <c:lblOffset val="100"/>
        <c:noMultiLvlLbl val="0"/>
      </c:catAx>
      <c:valAx>
        <c:axId val="11773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26592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101</c:v>
                </c:pt>
                <c:pt idx="1">
                  <c:v>92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35</c:v>
                </c:pt>
                <c:pt idx="1">
                  <c:v>34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1332480"/>
        <c:axId val="121334016"/>
      </c:barChart>
      <c:catAx>
        <c:axId val="12133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34016"/>
        <c:crosses val="autoZero"/>
        <c:auto val="1"/>
        <c:lblAlgn val="ctr"/>
        <c:lblOffset val="100"/>
        <c:noMultiLvlLbl val="0"/>
      </c:catAx>
      <c:valAx>
        <c:axId val="121334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332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1513088"/>
        <c:axId val="121514624"/>
      </c:barChart>
      <c:catAx>
        <c:axId val="12151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14624"/>
        <c:crosses val="autoZero"/>
        <c:auto val="1"/>
        <c:lblAlgn val="ctr"/>
        <c:lblOffset val="100"/>
        <c:noMultiLvlLbl val="0"/>
      </c:catAx>
      <c:valAx>
        <c:axId val="121514624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51308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89</c:v>
                </c:pt>
                <c:pt idx="1">
                  <c:v>92.5</c:v>
                </c:pt>
                <c:pt idx="2">
                  <c:v>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96.9</c:v>
                </c:pt>
                <c:pt idx="1">
                  <c:v>90.8</c:v>
                </c:pt>
                <c:pt idx="2">
                  <c:v>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546240"/>
        <c:axId val="121547776"/>
      </c:barChart>
      <c:catAx>
        <c:axId val="121546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47776"/>
        <c:crosses val="autoZero"/>
        <c:auto val="1"/>
        <c:lblAlgn val="ctr"/>
        <c:lblOffset val="100"/>
        <c:noMultiLvlLbl val="0"/>
      </c:catAx>
      <c:valAx>
        <c:axId val="121547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462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2497</c:v>
                </c:pt>
                <c:pt idx="1">
                  <c:v>2204</c:v>
                </c:pt>
                <c:pt idx="2">
                  <c:v>2035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634816"/>
        <c:axId val="121636352"/>
      </c:barChart>
      <c:catAx>
        <c:axId val="12163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636352"/>
        <c:crosses val="autoZero"/>
        <c:auto val="1"/>
        <c:lblAlgn val="ctr"/>
        <c:lblOffset val="100"/>
        <c:noMultiLvlLbl val="0"/>
      </c:catAx>
      <c:valAx>
        <c:axId val="12163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634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262</c:v>
                </c:pt>
                <c:pt idx="1">
                  <c:v>275</c:v>
                </c:pt>
                <c:pt idx="2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410</c:v>
                </c:pt>
                <c:pt idx="1">
                  <c:v>469</c:v>
                </c:pt>
                <c:pt idx="2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667584"/>
        <c:axId val="121669120"/>
      </c:barChart>
      <c:catAx>
        <c:axId val="12166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669120"/>
        <c:crosses val="autoZero"/>
        <c:auto val="1"/>
        <c:lblAlgn val="ctr"/>
        <c:lblOffset val="100"/>
        <c:noMultiLvlLbl val="0"/>
      </c:catAx>
      <c:valAx>
        <c:axId val="12166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66758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715</c:v>
                </c:pt>
                <c:pt idx="1">
                  <c:v>583</c:v>
                </c:pt>
                <c:pt idx="2">
                  <c:v>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836</c:v>
                </c:pt>
                <c:pt idx="1">
                  <c:v>1212</c:v>
                </c:pt>
                <c:pt idx="2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729408"/>
        <c:axId val="121730944"/>
      </c:barChart>
      <c:catAx>
        <c:axId val="12172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30944"/>
        <c:crosses val="autoZero"/>
        <c:auto val="1"/>
        <c:lblAlgn val="ctr"/>
        <c:lblOffset val="100"/>
        <c:noMultiLvlLbl val="0"/>
      </c:catAx>
      <c:valAx>
        <c:axId val="121730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29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2.5731959213560507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2.485765182894176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2.4584430771248402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2.3983344444323014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2.5119944044327385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3.345318630397482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3.7070633107834885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4.1507743084775024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4.0830154861695505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3.747500027322106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3.4234598528977824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3.3212751773204667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3.4283778319362628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3.5884853717445706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3.146413700396717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1.7005278630834637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1.350258467120578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1.0513546300040437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817344"/>
        <c:axId val="121835520"/>
      </c:barChart>
      <c:catAx>
        <c:axId val="1218173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1835520"/>
        <c:crosses val="autoZero"/>
        <c:auto val="1"/>
        <c:lblAlgn val="ctr"/>
        <c:lblOffset val="100"/>
        <c:noMultiLvlLbl val="0"/>
      </c:catAx>
      <c:valAx>
        <c:axId val="1218355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18173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2.7398607665489996</c:v>
                </c:pt>
                <c:pt idx="1">
                  <c:v>2.6950525130872887</c:v>
                </c:pt>
                <c:pt idx="2">
                  <c:v>2.5529775630867424</c:v>
                </c:pt>
                <c:pt idx="3">
                  <c:v>2.5130872886635118</c:v>
                </c:pt>
                <c:pt idx="4">
                  <c:v>2.6568015650102184</c:v>
                </c:pt>
                <c:pt idx="5">
                  <c:v>3.1999650277046152</c:v>
                </c:pt>
                <c:pt idx="6">
                  <c:v>3.4999617490519226</c:v>
                </c:pt>
                <c:pt idx="7">
                  <c:v>3.9491371678998042</c:v>
                </c:pt>
                <c:pt idx="8">
                  <c:v>3.9185364094381483</c:v>
                </c:pt>
                <c:pt idx="9">
                  <c:v>3.5633490344367824</c:v>
                </c:pt>
                <c:pt idx="10">
                  <c:v>3.1305668790505026</c:v>
                </c:pt>
                <c:pt idx="11">
                  <c:v>2.9873990448191825</c:v>
                </c:pt>
                <c:pt idx="12">
                  <c:v>2.8901323482803467</c:v>
                </c:pt>
                <c:pt idx="13">
                  <c:v>2.7600791248183083</c:v>
                </c:pt>
                <c:pt idx="14">
                  <c:v>2.13221713423897</c:v>
                </c:pt>
                <c:pt idx="15">
                  <c:v>1.0726658725041256</c:v>
                </c:pt>
                <c:pt idx="16">
                  <c:v>0.77485491961836483</c:v>
                </c:pt>
                <c:pt idx="17">
                  <c:v>0.49179790384804534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847808"/>
        <c:axId val="121849344"/>
      </c:barChart>
      <c:catAx>
        <c:axId val="1218478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1849344"/>
        <c:crosses val="autoZero"/>
        <c:auto val="1"/>
        <c:lblAlgn val="ctr"/>
        <c:lblOffset val="100"/>
        <c:noMultiLvlLbl val="0"/>
      </c:catAx>
      <c:valAx>
        <c:axId val="1218493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8478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0.92834807577656364</c:v>
                </c:pt>
                <c:pt idx="1">
                  <c:v>0.8259546209186498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0.89306354865006277</c:v>
                </c:pt>
                <c:pt idx="1">
                  <c:v>0.38323187603763142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2.0586696516565475</c:v>
                </c:pt>
                <c:pt idx="1">
                  <c:v>0.88821250691754283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12.629427295623502</c:v>
                </c:pt>
                <c:pt idx="1">
                  <c:v>10.506364139457665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49.346019540327781</c:v>
                </c:pt>
                <c:pt idx="1">
                  <c:v>59.251521859435528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7.9390186034627508</c:v>
                </c:pt>
                <c:pt idx="1">
                  <c:v>6.9825677919203102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26.205453284502795</c:v>
                </c:pt>
                <c:pt idx="1">
                  <c:v>21.162147205312674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918592"/>
        <c:axId val="121920128"/>
      </c:barChart>
      <c:catAx>
        <c:axId val="121918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920128"/>
        <c:crosses val="autoZero"/>
        <c:auto val="1"/>
        <c:lblAlgn val="ctr"/>
        <c:lblOffset val="100"/>
        <c:noMultiLvlLbl val="0"/>
      </c:catAx>
      <c:valAx>
        <c:axId val="121920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9185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16.962123885191449</c:v>
                </c:pt>
                <c:pt idx="1">
                  <c:v>13.525179856115107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23.518962391560915</c:v>
                </c:pt>
                <c:pt idx="1">
                  <c:v>28.544548976203654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58.411709596174667</c:v>
                </c:pt>
                <c:pt idx="1">
                  <c:v>56.841449916989482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1.107204127072966</c:v>
                </c:pt>
                <c:pt idx="1">
                  <c:v>1.0888212506917543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996800"/>
        <c:axId val="121998336"/>
      </c:barChart>
      <c:catAx>
        <c:axId val="12199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998336"/>
        <c:crosses val="autoZero"/>
        <c:auto val="1"/>
        <c:lblAlgn val="ctr"/>
        <c:lblOffset val="100"/>
        <c:noMultiLvlLbl val="0"/>
      </c:catAx>
      <c:valAx>
        <c:axId val="121998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99680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4231</c:v>
                </c:pt>
                <c:pt idx="1">
                  <c:v>3565</c:v>
                </c:pt>
                <c:pt idx="2">
                  <c:v>3124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2487</c:v>
                </c:pt>
                <c:pt idx="1">
                  <c:v>2081</c:v>
                </c:pt>
                <c:pt idx="2">
                  <c:v>1849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760768"/>
        <c:axId val="117762304"/>
      </c:barChart>
      <c:catAx>
        <c:axId val="11776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762304"/>
        <c:crosses val="autoZero"/>
        <c:auto val="1"/>
        <c:lblAlgn val="ctr"/>
        <c:lblOffset val="100"/>
        <c:noMultiLvlLbl val="0"/>
      </c:catAx>
      <c:valAx>
        <c:axId val="11776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760768"/>
        <c:crosses val="autoZero"/>
        <c:crossBetween val="between"/>
        <c:majorUnit val="1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20</c:v>
                </c:pt>
                <c:pt idx="1">
                  <c:v>9</c:v>
                </c:pt>
                <c:pt idx="2">
                  <c:v>66</c:v>
                </c:pt>
                <c:pt idx="3">
                  <c:v>92</c:v>
                </c:pt>
                <c:pt idx="4">
                  <c:v>84</c:v>
                </c:pt>
                <c:pt idx="5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10</c:v>
                </c:pt>
                <c:pt idx="1">
                  <c:v>14</c:v>
                </c:pt>
                <c:pt idx="2">
                  <c:v>47</c:v>
                </c:pt>
                <c:pt idx="3">
                  <c:v>45</c:v>
                </c:pt>
                <c:pt idx="4">
                  <c:v>18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2025856"/>
        <c:axId val="122027392"/>
      </c:barChart>
      <c:catAx>
        <c:axId val="122025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27392"/>
        <c:crosses val="autoZero"/>
        <c:auto val="1"/>
        <c:lblAlgn val="ctr"/>
        <c:lblOffset val="100"/>
        <c:noMultiLvlLbl val="0"/>
      </c:catAx>
      <c:valAx>
        <c:axId val="1220273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25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0.5</c:v>
                </c:pt>
                <c:pt idx="1">
                  <c:v>0.2</c:v>
                </c:pt>
                <c:pt idx="3">
                  <c:v>0.35</c:v>
                </c:pt>
                <c:pt idx="4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2080640"/>
        <c:axId val="122082432"/>
      </c:barChart>
      <c:catAx>
        <c:axId val="12208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082432"/>
        <c:crosses val="autoZero"/>
        <c:auto val="1"/>
        <c:lblAlgn val="ctr"/>
        <c:lblOffset val="100"/>
        <c:noMultiLvlLbl val="0"/>
      </c:catAx>
      <c:valAx>
        <c:axId val="1220824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0806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62.927856766719323</c:v>
                </c:pt>
                <c:pt idx="2">
                  <c:v>16.366906474820144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37.072143233280677</c:v>
                </c:pt>
                <c:pt idx="2">
                  <c:v>83.633093525179859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2125696"/>
        <c:axId val="122127488"/>
      </c:barChart>
      <c:catAx>
        <c:axId val="122125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127488"/>
        <c:crosses val="autoZero"/>
        <c:auto val="1"/>
        <c:lblAlgn val="ctr"/>
        <c:lblOffset val="100"/>
        <c:noMultiLvlLbl val="0"/>
      </c:catAx>
      <c:valAx>
        <c:axId val="1221274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1256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1010</c:v>
                </c:pt>
                <c:pt idx="1">
                  <c:v>1007</c:v>
                </c:pt>
                <c:pt idx="2">
                  <c:v>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1061</c:v>
                </c:pt>
                <c:pt idx="1">
                  <c:v>1093</c:v>
                </c:pt>
                <c:pt idx="2">
                  <c:v>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171392"/>
        <c:axId val="122172928"/>
      </c:barChart>
      <c:catAx>
        <c:axId val="12217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172928"/>
        <c:crosses val="autoZero"/>
        <c:auto val="1"/>
        <c:lblAlgn val="ctr"/>
        <c:lblOffset val="100"/>
        <c:noMultiLvlLbl val="0"/>
      </c:catAx>
      <c:valAx>
        <c:axId val="122172928"/>
        <c:scaling>
          <c:orientation val="minMax"/>
          <c:max val="18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171392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1331</c:v>
                </c:pt>
                <c:pt idx="1">
                  <c:v>1460</c:v>
                </c:pt>
                <c:pt idx="2">
                  <c:v>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1311</c:v>
                </c:pt>
                <c:pt idx="1">
                  <c:v>1530</c:v>
                </c:pt>
                <c:pt idx="2">
                  <c:v>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212736"/>
        <c:axId val="122214272"/>
      </c:barChart>
      <c:catAx>
        <c:axId val="12221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214272"/>
        <c:crosses val="autoZero"/>
        <c:auto val="1"/>
        <c:lblAlgn val="ctr"/>
        <c:lblOffset val="100"/>
        <c:noMultiLvlLbl val="0"/>
      </c:catAx>
      <c:valAx>
        <c:axId val="12221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212736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28.173575129533678</c:v>
                </c:pt>
                <c:pt idx="1">
                  <c:v>35.627648895828685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23.445595854922281</c:v>
                </c:pt>
                <c:pt idx="1">
                  <c:v>26.239404416685257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17.616580310880828</c:v>
                </c:pt>
                <c:pt idx="1">
                  <c:v>17.532902074503681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15.932642487046634</c:v>
                </c:pt>
                <c:pt idx="1">
                  <c:v>13.757528440776264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8.2037996545768568</c:v>
                </c:pt>
                <c:pt idx="1">
                  <c:v>4.4097144769127814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6.6278065630397229</c:v>
                </c:pt>
                <c:pt idx="1">
                  <c:v>2.4328016952933305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2418304"/>
        <c:axId val="122419840"/>
      </c:barChart>
      <c:catAx>
        <c:axId val="122418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419840"/>
        <c:crosses val="autoZero"/>
        <c:auto val="1"/>
        <c:lblAlgn val="ctr"/>
        <c:lblOffset val="100"/>
        <c:noMultiLvlLbl val="0"/>
      </c:catAx>
      <c:valAx>
        <c:axId val="1224198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4183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53.58</c:v>
                </c:pt>
                <c:pt idx="1">
                  <c:v>38.76</c:v>
                </c:pt>
                <c:pt idx="2">
                  <c:v>6.18</c:v>
                </c:pt>
                <c:pt idx="3">
                  <c:v>1.02</c:v>
                </c:pt>
                <c:pt idx="4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55.22</c:v>
                </c:pt>
                <c:pt idx="1">
                  <c:v>35.83</c:v>
                </c:pt>
                <c:pt idx="2">
                  <c:v>7.2</c:v>
                </c:pt>
                <c:pt idx="3">
                  <c:v>1.28</c:v>
                </c:pt>
                <c:pt idx="4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2523008"/>
        <c:axId val="122537088"/>
      </c:barChart>
      <c:catAx>
        <c:axId val="12252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537088"/>
        <c:crosses val="autoZero"/>
        <c:auto val="1"/>
        <c:lblAlgn val="ctr"/>
        <c:lblOffset val="100"/>
        <c:noMultiLvlLbl val="0"/>
      </c:catAx>
      <c:valAx>
        <c:axId val="122537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52300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73999</c:v>
                </c:pt>
                <c:pt idx="1">
                  <c:v>85002</c:v>
                </c:pt>
                <c:pt idx="2">
                  <c:v>97578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029376"/>
        <c:axId val="123030912"/>
      </c:barChart>
      <c:catAx>
        <c:axId val="12302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030912"/>
        <c:crosses val="autoZero"/>
        <c:auto val="1"/>
        <c:lblAlgn val="ctr"/>
        <c:lblOffset val="100"/>
        <c:noMultiLvlLbl val="0"/>
      </c:catAx>
      <c:valAx>
        <c:axId val="123030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029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35271</c:v>
                </c:pt>
                <c:pt idx="1">
                  <c:v>36397</c:v>
                </c:pt>
                <c:pt idx="2">
                  <c:v>37405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35406</c:v>
                </c:pt>
                <c:pt idx="1">
                  <c:v>36236</c:v>
                </c:pt>
                <c:pt idx="2">
                  <c:v>36801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058048"/>
        <c:axId val="123059584"/>
      </c:barChart>
      <c:catAx>
        <c:axId val="12305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059584"/>
        <c:crosses val="autoZero"/>
        <c:auto val="1"/>
        <c:lblAlgn val="ctr"/>
        <c:lblOffset val="100"/>
        <c:noMultiLvlLbl val="0"/>
      </c:catAx>
      <c:valAx>
        <c:axId val="123059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0580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9.6</c:v>
                </c:pt>
                <c:pt idx="1">
                  <c:v>68.2</c:v>
                </c:pt>
                <c:pt idx="2">
                  <c:v>0</c:v>
                </c:pt>
                <c:pt idx="3">
                  <c:v>22.200000000000003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12.5</c:v>
                </c:pt>
                <c:pt idx="1">
                  <c:v>52.4</c:v>
                </c:pt>
                <c:pt idx="2">
                  <c:v>35.1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95.443473276973776</c:v>
                </c:pt>
                <c:pt idx="1">
                  <c:v>98.437262934304357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4.5565267230262219</c:v>
                </c:pt>
                <c:pt idx="1">
                  <c:v>1.5627370656956456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3422592"/>
        <c:axId val="123424128"/>
      </c:barChart>
      <c:catAx>
        <c:axId val="123422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424128"/>
        <c:crosses val="autoZero"/>
        <c:auto val="1"/>
        <c:lblAlgn val="ctr"/>
        <c:lblOffset val="100"/>
        <c:noMultiLvlLbl val="0"/>
      </c:catAx>
      <c:valAx>
        <c:axId val="12342412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42259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5.6</c:v>
                </c:pt>
                <c:pt idx="1">
                  <c:v>7.8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457920"/>
        <c:axId val="123459456"/>
      </c:barChart>
      <c:catAx>
        <c:axId val="12345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59456"/>
        <c:crosses val="autoZero"/>
        <c:auto val="1"/>
        <c:lblAlgn val="ctr"/>
        <c:lblOffset val="100"/>
        <c:noMultiLvlLbl val="0"/>
      </c:catAx>
      <c:valAx>
        <c:axId val="123459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5792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7.6</c:v>
                </c:pt>
                <c:pt idx="1">
                  <c:v>6.5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504896"/>
        <c:axId val="123506688"/>
      </c:barChart>
      <c:catAx>
        <c:axId val="12350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506688"/>
        <c:crosses val="autoZero"/>
        <c:auto val="1"/>
        <c:lblAlgn val="ctr"/>
        <c:lblOffset val="100"/>
        <c:noMultiLvlLbl val="0"/>
      </c:catAx>
      <c:valAx>
        <c:axId val="12350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50489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2.97</c:v>
                </c:pt>
                <c:pt idx="1">
                  <c:v>0.99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2.83</c:v>
                </c:pt>
                <c:pt idx="1">
                  <c:v>0.91</c:v>
                </c:pt>
                <c:pt idx="2">
                  <c:v>1.85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676928"/>
        <c:axId val="123686912"/>
      </c:barChart>
      <c:catAx>
        <c:axId val="12367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686912"/>
        <c:crosses val="autoZero"/>
        <c:auto val="1"/>
        <c:lblAlgn val="ctr"/>
        <c:lblOffset val="100"/>
        <c:noMultiLvlLbl val="0"/>
      </c:catAx>
      <c:valAx>
        <c:axId val="12368691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67692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5420</c:v>
                </c:pt>
                <c:pt idx="1">
                  <c:v>10143</c:v>
                </c:pt>
                <c:pt idx="2">
                  <c:v>14985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16158</c:v>
                </c:pt>
                <c:pt idx="1">
                  <c:v>37718</c:v>
                </c:pt>
                <c:pt idx="2">
                  <c:v>85353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734656"/>
        <c:axId val="123756928"/>
      </c:barChart>
      <c:catAx>
        <c:axId val="123734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56928"/>
        <c:crosses val="autoZero"/>
        <c:auto val="1"/>
        <c:lblAlgn val="ctr"/>
        <c:lblOffset val="100"/>
        <c:noMultiLvlLbl val="0"/>
      </c:catAx>
      <c:valAx>
        <c:axId val="123756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734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14934</c:v>
                </c:pt>
                <c:pt idx="1">
                  <c:v>30755</c:v>
                </c:pt>
                <c:pt idx="2">
                  <c:v>49816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45022</c:v>
                </c:pt>
                <c:pt idx="1">
                  <c:v>109128</c:v>
                </c:pt>
                <c:pt idx="2">
                  <c:v>221677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009472"/>
        <c:axId val="124023552"/>
      </c:barChart>
      <c:catAx>
        <c:axId val="124009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23552"/>
        <c:crosses val="autoZero"/>
        <c:auto val="1"/>
        <c:lblAlgn val="ctr"/>
        <c:lblOffset val="100"/>
        <c:noMultiLvlLbl val="0"/>
      </c:catAx>
      <c:valAx>
        <c:axId val="1240235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009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2.8</c:v>
                </c:pt>
                <c:pt idx="1">
                  <c:v>3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2.8</c:v>
                </c:pt>
                <c:pt idx="1">
                  <c:v>2.9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4054912"/>
        <c:axId val="124204160"/>
      </c:barChart>
      <c:catAx>
        <c:axId val="12405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204160"/>
        <c:crosses val="autoZero"/>
        <c:auto val="1"/>
        <c:lblAlgn val="ctr"/>
        <c:lblOffset val="100"/>
        <c:noMultiLvlLbl val="0"/>
      </c:catAx>
      <c:valAx>
        <c:axId val="1242041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054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36.299999999999997</c:v>
                </c:pt>
                <c:pt idx="1">
                  <c:v>37.5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40.200000000000003</c:v>
                </c:pt>
                <c:pt idx="1">
                  <c:v>41.1</c:v>
                </c:pt>
                <c:pt idx="2">
                  <c:v>42.3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4231040"/>
        <c:axId val="124236928"/>
      </c:barChart>
      <c:catAx>
        <c:axId val="1242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236928"/>
        <c:crosses val="autoZero"/>
        <c:auto val="1"/>
        <c:lblAlgn val="ctr"/>
        <c:lblOffset val="100"/>
        <c:noMultiLvlLbl val="0"/>
      </c:catAx>
      <c:valAx>
        <c:axId val="124236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2310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5022.22</c:v>
                </c:pt>
                <c:pt idx="1">
                  <c:v>262.5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308864"/>
        <c:axId val="124454016"/>
      </c:barChart>
      <c:catAx>
        <c:axId val="124308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54016"/>
        <c:crosses val="autoZero"/>
        <c:auto val="1"/>
        <c:lblAlgn val="ctr"/>
        <c:lblOffset val="100"/>
        <c:noMultiLvlLbl val="0"/>
      </c:catAx>
      <c:valAx>
        <c:axId val="124454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308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46</c:v>
                </c:pt>
                <c:pt idx="1">
                  <c:v>44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32</c:v>
                </c:pt>
                <c:pt idx="1">
                  <c:v>28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539264"/>
        <c:axId val="124540800"/>
      </c:barChart>
      <c:catAx>
        <c:axId val="12453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40800"/>
        <c:crosses val="autoZero"/>
        <c:auto val="1"/>
        <c:lblAlgn val="ctr"/>
        <c:lblOffset val="100"/>
        <c:noMultiLvlLbl val="0"/>
      </c:catAx>
      <c:valAx>
        <c:axId val="124540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392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11.8</c:v>
                </c:pt>
                <c:pt idx="1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</c:v>
                </c:pt>
                <c:pt idx="1">
                  <c:v>49.6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34.200000000000003</c:v>
                </c:pt>
                <c:pt idx="1">
                  <c:v>36.6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9850112"/>
        <c:axId val="119851648"/>
      </c:barChart>
      <c:catAx>
        <c:axId val="119850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851648"/>
        <c:crosses val="autoZero"/>
        <c:auto val="1"/>
        <c:lblAlgn val="ctr"/>
        <c:lblOffset val="100"/>
        <c:noMultiLvlLbl val="0"/>
      </c:catAx>
      <c:valAx>
        <c:axId val="119851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501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5119</c:v>
                </c:pt>
                <c:pt idx="1">
                  <c:v>6045</c:v>
                </c:pt>
                <c:pt idx="2">
                  <c:v>6222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4240</c:v>
                </c:pt>
                <c:pt idx="1">
                  <c:v>5447</c:v>
                </c:pt>
                <c:pt idx="2">
                  <c:v>5826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894080"/>
        <c:axId val="126895616"/>
      </c:barChart>
      <c:catAx>
        <c:axId val="12689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895616"/>
        <c:crosses val="autoZero"/>
        <c:auto val="1"/>
        <c:lblAlgn val="ctr"/>
        <c:lblOffset val="100"/>
        <c:noMultiLvlLbl val="0"/>
      </c:catAx>
      <c:valAx>
        <c:axId val="12689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894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674</c:v>
                </c:pt>
                <c:pt idx="1">
                  <c:v>938</c:v>
                </c:pt>
                <c:pt idx="2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298</c:v>
                </c:pt>
                <c:pt idx="1">
                  <c:v>324</c:v>
                </c:pt>
                <c:pt idx="2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927232"/>
        <c:axId val="126928768"/>
      </c:barChart>
      <c:catAx>
        <c:axId val="12692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28768"/>
        <c:crosses val="autoZero"/>
        <c:auto val="1"/>
        <c:lblAlgn val="ctr"/>
        <c:lblOffset val="100"/>
        <c:noMultiLvlLbl val="0"/>
      </c:catAx>
      <c:valAx>
        <c:axId val="12692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27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4231</c:v>
                </c:pt>
                <c:pt idx="1">
                  <c:v>3565</c:v>
                </c:pt>
                <c:pt idx="2">
                  <c:v>3124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2487</c:v>
                </c:pt>
                <c:pt idx="1">
                  <c:v>2081</c:v>
                </c:pt>
                <c:pt idx="2">
                  <c:v>1849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222528"/>
        <c:axId val="127224064"/>
      </c:barChart>
      <c:catAx>
        <c:axId val="12722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24064"/>
        <c:crosses val="autoZero"/>
        <c:auto val="1"/>
        <c:lblAlgn val="ctr"/>
        <c:lblOffset val="100"/>
        <c:noMultiLvlLbl val="0"/>
      </c:catAx>
      <c:valAx>
        <c:axId val="127224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225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12.5</c:v>
                </c:pt>
                <c:pt idx="1">
                  <c:v>52.4</c:v>
                </c:pt>
                <c:pt idx="2">
                  <c:v>35.1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11.8</c:v>
                </c:pt>
                <c:pt idx="1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</c:v>
                </c:pt>
                <c:pt idx="1">
                  <c:v>49.6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34.200000000000003</c:v>
                </c:pt>
                <c:pt idx="1">
                  <c:v>36.6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7468672"/>
        <c:axId val="127470208"/>
      </c:barChart>
      <c:catAx>
        <c:axId val="127468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470208"/>
        <c:crosses val="autoZero"/>
        <c:auto val="1"/>
        <c:lblAlgn val="ctr"/>
        <c:lblOffset val="100"/>
        <c:noMultiLvlLbl val="0"/>
      </c:catAx>
      <c:valAx>
        <c:axId val="127470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4686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16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7522304"/>
        <c:axId val="127523840"/>
      </c:barChart>
      <c:catAx>
        <c:axId val="127522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523840"/>
        <c:crosses val="autoZero"/>
        <c:auto val="1"/>
        <c:lblAlgn val="ctr"/>
        <c:lblOffset val="100"/>
        <c:noMultiLvlLbl val="0"/>
      </c:catAx>
      <c:valAx>
        <c:axId val="12752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522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802</c:v>
                </c:pt>
                <c:pt idx="1">
                  <c:v>708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488</c:v>
                </c:pt>
                <c:pt idx="1">
                  <c:v>1933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625856"/>
        <c:axId val="127652224"/>
      </c:barChart>
      <c:catAx>
        <c:axId val="127625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652224"/>
        <c:crosses val="autoZero"/>
        <c:auto val="1"/>
        <c:lblAlgn val="ctr"/>
        <c:lblOffset val="100"/>
        <c:noMultiLvlLbl val="0"/>
      </c:catAx>
      <c:valAx>
        <c:axId val="12765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625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187</c:v>
                </c:pt>
                <c:pt idx="1">
                  <c:v>157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103</c:v>
                </c:pt>
                <c:pt idx="1">
                  <c:v>463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671296"/>
        <c:axId val="127685376"/>
      </c:barChart>
      <c:catAx>
        <c:axId val="127671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685376"/>
        <c:crosses val="autoZero"/>
        <c:auto val="1"/>
        <c:lblAlgn val="ctr"/>
        <c:lblOffset val="100"/>
        <c:noMultiLvlLbl val="0"/>
      </c:catAx>
      <c:valAx>
        <c:axId val="12768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671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7231</c:v>
                </c:pt>
                <c:pt idx="1">
                  <c:v>6250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728640"/>
        <c:axId val="127816448"/>
      </c:barChart>
      <c:catAx>
        <c:axId val="12772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816448"/>
        <c:crosses val="autoZero"/>
        <c:auto val="1"/>
        <c:lblAlgn val="ctr"/>
        <c:lblOffset val="100"/>
        <c:noMultiLvlLbl val="0"/>
      </c:catAx>
      <c:valAx>
        <c:axId val="12781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72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1635</c:v>
                </c:pt>
                <c:pt idx="1">
                  <c:v>1233</c:v>
                </c:pt>
                <c:pt idx="2">
                  <c:v>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870080"/>
        <c:axId val="127871616"/>
      </c:barChart>
      <c:catAx>
        <c:axId val="12787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71616"/>
        <c:crosses val="autoZero"/>
        <c:auto val="1"/>
        <c:lblAlgn val="ctr"/>
        <c:lblOffset val="100"/>
        <c:noMultiLvlLbl val="0"/>
      </c:catAx>
      <c:valAx>
        <c:axId val="12787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70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14.1</c:v>
                </c:pt>
                <c:pt idx="1">
                  <c:v>12.3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2.9</c:v>
                </c:pt>
                <c:pt idx="1">
                  <c:v>2.6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83</c:v>
                </c:pt>
                <c:pt idx="1">
                  <c:v>85.2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9887744"/>
        <c:axId val="119889280"/>
      </c:barChart>
      <c:catAx>
        <c:axId val="11988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889280"/>
        <c:crosses val="autoZero"/>
        <c:auto val="1"/>
        <c:lblAlgn val="ctr"/>
        <c:lblOffset val="100"/>
        <c:noMultiLvlLbl val="0"/>
      </c:catAx>
      <c:valAx>
        <c:axId val="119889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98877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155</c:v>
                </c:pt>
                <c:pt idx="1">
                  <c:v>124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923712"/>
        <c:axId val="127925248"/>
      </c:barChart>
      <c:catAx>
        <c:axId val="127923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925248"/>
        <c:crosses val="autoZero"/>
        <c:auto val="1"/>
        <c:lblAlgn val="ctr"/>
        <c:lblOffset val="100"/>
        <c:noMultiLvlLbl val="0"/>
      </c:catAx>
      <c:valAx>
        <c:axId val="1279252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923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76</c:v>
                </c:pt>
                <c:pt idx="1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997056"/>
        <c:axId val="127998592"/>
      </c:barChart>
      <c:catAx>
        <c:axId val="127997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998592"/>
        <c:crosses val="autoZero"/>
        <c:auto val="1"/>
        <c:lblAlgn val="ctr"/>
        <c:lblOffset val="100"/>
        <c:noMultiLvlLbl val="0"/>
      </c:catAx>
      <c:valAx>
        <c:axId val="127998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997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019456"/>
        <c:axId val="128029440"/>
      </c:barChart>
      <c:catAx>
        <c:axId val="12801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29440"/>
        <c:crosses val="autoZero"/>
        <c:auto val="1"/>
        <c:lblAlgn val="ctr"/>
        <c:lblOffset val="100"/>
        <c:noMultiLvlLbl val="0"/>
      </c:catAx>
      <c:valAx>
        <c:axId val="128029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19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18.387777182763028</c:v>
                </c:pt>
                <c:pt idx="1">
                  <c:v>63.543567829859782</c:v>
                </c:pt>
                <c:pt idx="2">
                  <c:v>18.068654987377187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101</c:v>
                </c:pt>
                <c:pt idx="1">
                  <c:v>92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35</c:v>
                </c:pt>
                <c:pt idx="1">
                  <c:v>34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8549632"/>
        <c:axId val="128551168"/>
      </c:barChart>
      <c:catAx>
        <c:axId val="128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551168"/>
        <c:crosses val="autoZero"/>
        <c:auto val="1"/>
        <c:lblAlgn val="ctr"/>
        <c:lblOffset val="100"/>
        <c:noMultiLvlLbl val="0"/>
      </c:catAx>
      <c:valAx>
        <c:axId val="12855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8549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8611456"/>
        <c:axId val="128612992"/>
      </c:barChart>
      <c:catAx>
        <c:axId val="12861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612992"/>
        <c:crosses val="autoZero"/>
        <c:auto val="1"/>
        <c:lblAlgn val="ctr"/>
        <c:lblOffset val="100"/>
        <c:noMultiLvlLbl val="0"/>
      </c:catAx>
      <c:valAx>
        <c:axId val="128612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8611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89</c:v>
                </c:pt>
                <c:pt idx="1">
                  <c:v>92.5</c:v>
                </c:pt>
                <c:pt idx="2">
                  <c:v>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96.9</c:v>
                </c:pt>
                <c:pt idx="1">
                  <c:v>90.8</c:v>
                </c:pt>
                <c:pt idx="2">
                  <c:v>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730624"/>
        <c:axId val="128732160"/>
      </c:barChart>
      <c:catAx>
        <c:axId val="128730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32160"/>
        <c:crosses val="autoZero"/>
        <c:auto val="1"/>
        <c:lblAlgn val="ctr"/>
        <c:lblOffset val="100"/>
        <c:noMultiLvlLbl val="0"/>
      </c:catAx>
      <c:valAx>
        <c:axId val="128732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306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2497</c:v>
                </c:pt>
                <c:pt idx="1">
                  <c:v>2204</c:v>
                </c:pt>
                <c:pt idx="2">
                  <c:v>2035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806912"/>
        <c:axId val="128808448"/>
      </c:barChart>
      <c:catAx>
        <c:axId val="12880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08448"/>
        <c:crosses val="autoZero"/>
        <c:auto val="1"/>
        <c:lblAlgn val="ctr"/>
        <c:lblOffset val="100"/>
        <c:noMultiLvlLbl val="0"/>
      </c:catAx>
      <c:valAx>
        <c:axId val="128808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06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262</c:v>
                </c:pt>
                <c:pt idx="1">
                  <c:v>275</c:v>
                </c:pt>
                <c:pt idx="2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410</c:v>
                </c:pt>
                <c:pt idx="1">
                  <c:v>469</c:v>
                </c:pt>
                <c:pt idx="2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851968"/>
        <c:axId val="128853504"/>
      </c:barChart>
      <c:catAx>
        <c:axId val="12885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53504"/>
        <c:crosses val="autoZero"/>
        <c:auto val="1"/>
        <c:lblAlgn val="ctr"/>
        <c:lblOffset val="100"/>
        <c:noMultiLvlLbl val="0"/>
      </c:catAx>
      <c:valAx>
        <c:axId val="12885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51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715</c:v>
                </c:pt>
                <c:pt idx="1">
                  <c:v>583</c:v>
                </c:pt>
                <c:pt idx="2">
                  <c:v>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836</c:v>
                </c:pt>
                <c:pt idx="1">
                  <c:v>1212</c:v>
                </c:pt>
                <c:pt idx="2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905600"/>
        <c:axId val="128907136"/>
      </c:barChart>
      <c:catAx>
        <c:axId val="12890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07136"/>
        <c:crosses val="autoZero"/>
        <c:auto val="1"/>
        <c:lblAlgn val="ctr"/>
        <c:lblOffset val="100"/>
        <c:noMultiLvlLbl val="0"/>
      </c:catAx>
      <c:valAx>
        <c:axId val="128907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056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16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9920896"/>
        <c:axId val="119926784"/>
      </c:barChart>
      <c:catAx>
        <c:axId val="119920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926784"/>
        <c:crosses val="autoZero"/>
        <c:auto val="1"/>
        <c:lblAlgn val="ctr"/>
        <c:lblOffset val="100"/>
        <c:noMultiLvlLbl val="0"/>
      </c:catAx>
      <c:valAx>
        <c:axId val="11992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920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2.5731959213560507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2.485765182894176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2.4584430771248402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2.3983344444323014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2.5119944044327385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3.345318630397482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3.7070633107834885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4.1507743084775024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4.0830154861695505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3.747500027322106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3.4234598528977824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3.3212751773204667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3.4283778319362628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3.5884853717445706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3.146413700396717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1.7005278630834637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1.350258467120578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1.0513546300040437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9374464"/>
        <c:axId val="129392640"/>
      </c:barChart>
      <c:catAx>
        <c:axId val="12937446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9392640"/>
        <c:crosses val="autoZero"/>
        <c:auto val="1"/>
        <c:lblAlgn val="ctr"/>
        <c:lblOffset val="100"/>
        <c:noMultiLvlLbl val="0"/>
      </c:catAx>
      <c:valAx>
        <c:axId val="12939264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93744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2.7398607665489996</c:v>
                </c:pt>
                <c:pt idx="1">
                  <c:v>2.6950525130872887</c:v>
                </c:pt>
                <c:pt idx="2">
                  <c:v>2.5529775630867424</c:v>
                </c:pt>
                <c:pt idx="3">
                  <c:v>2.5130872886635118</c:v>
                </c:pt>
                <c:pt idx="4">
                  <c:v>2.6568015650102184</c:v>
                </c:pt>
                <c:pt idx="5">
                  <c:v>3.1999650277046152</c:v>
                </c:pt>
                <c:pt idx="6">
                  <c:v>3.4999617490519226</c:v>
                </c:pt>
                <c:pt idx="7">
                  <c:v>3.9491371678998042</c:v>
                </c:pt>
                <c:pt idx="8">
                  <c:v>3.9185364094381483</c:v>
                </c:pt>
                <c:pt idx="9">
                  <c:v>3.5633490344367824</c:v>
                </c:pt>
                <c:pt idx="10">
                  <c:v>3.1305668790505026</c:v>
                </c:pt>
                <c:pt idx="11">
                  <c:v>2.9873990448191825</c:v>
                </c:pt>
                <c:pt idx="12">
                  <c:v>2.8901323482803467</c:v>
                </c:pt>
                <c:pt idx="13">
                  <c:v>2.7600791248183083</c:v>
                </c:pt>
                <c:pt idx="14">
                  <c:v>2.13221713423897</c:v>
                </c:pt>
                <c:pt idx="15">
                  <c:v>1.0726658725041256</c:v>
                </c:pt>
                <c:pt idx="16">
                  <c:v>0.77485491961836483</c:v>
                </c:pt>
                <c:pt idx="17">
                  <c:v>0.49179790384804534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9399808"/>
        <c:axId val="129417984"/>
      </c:barChart>
      <c:catAx>
        <c:axId val="1293998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9417984"/>
        <c:crosses val="autoZero"/>
        <c:auto val="1"/>
        <c:lblAlgn val="ctr"/>
        <c:lblOffset val="100"/>
        <c:noMultiLvlLbl val="0"/>
      </c:catAx>
      <c:valAx>
        <c:axId val="1294179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3998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0.92834807577656364</c:v>
                </c:pt>
                <c:pt idx="1">
                  <c:v>0.8259546209186498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0.89306354865006277</c:v>
                </c:pt>
                <c:pt idx="1">
                  <c:v>0.38323187603763142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2.0586696516565475</c:v>
                </c:pt>
                <c:pt idx="1">
                  <c:v>0.88821250691754283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12.629427295623502</c:v>
                </c:pt>
                <c:pt idx="1">
                  <c:v>10.506364139457665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49.346019540327781</c:v>
                </c:pt>
                <c:pt idx="1">
                  <c:v>59.251521859435528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7.9390186034627508</c:v>
                </c:pt>
                <c:pt idx="1">
                  <c:v>6.9825677919203102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26.205453284502795</c:v>
                </c:pt>
                <c:pt idx="1">
                  <c:v>21.162147205312674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516672"/>
        <c:axId val="129518208"/>
      </c:barChart>
      <c:catAx>
        <c:axId val="129516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518208"/>
        <c:crosses val="autoZero"/>
        <c:auto val="1"/>
        <c:lblAlgn val="ctr"/>
        <c:lblOffset val="100"/>
        <c:noMultiLvlLbl val="0"/>
      </c:catAx>
      <c:valAx>
        <c:axId val="129518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5166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16.962123885191449</c:v>
                </c:pt>
                <c:pt idx="1">
                  <c:v>13.525179856115107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23.518962391560915</c:v>
                </c:pt>
                <c:pt idx="1">
                  <c:v>28.544548976203654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58.411709596174667</c:v>
                </c:pt>
                <c:pt idx="1">
                  <c:v>56.841449916989482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1.107204127072966</c:v>
                </c:pt>
                <c:pt idx="1">
                  <c:v>1.0888212506917543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611264"/>
        <c:axId val="129612800"/>
      </c:barChart>
      <c:catAx>
        <c:axId val="129611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612800"/>
        <c:crosses val="autoZero"/>
        <c:auto val="1"/>
        <c:lblAlgn val="ctr"/>
        <c:lblOffset val="100"/>
        <c:noMultiLvlLbl val="0"/>
      </c:catAx>
      <c:valAx>
        <c:axId val="129612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6112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20</c:v>
                </c:pt>
                <c:pt idx="1">
                  <c:v>9</c:v>
                </c:pt>
                <c:pt idx="2">
                  <c:v>66</c:v>
                </c:pt>
                <c:pt idx="3">
                  <c:v>92</c:v>
                </c:pt>
                <c:pt idx="4">
                  <c:v>84</c:v>
                </c:pt>
                <c:pt idx="5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10</c:v>
                </c:pt>
                <c:pt idx="1">
                  <c:v>14</c:v>
                </c:pt>
                <c:pt idx="2">
                  <c:v>47</c:v>
                </c:pt>
                <c:pt idx="3">
                  <c:v>45</c:v>
                </c:pt>
                <c:pt idx="4">
                  <c:v>18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9734528"/>
        <c:axId val="129736064"/>
      </c:barChart>
      <c:catAx>
        <c:axId val="129734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36064"/>
        <c:crosses val="autoZero"/>
        <c:auto val="1"/>
        <c:lblAlgn val="ctr"/>
        <c:lblOffset val="100"/>
        <c:noMultiLvlLbl val="0"/>
      </c:catAx>
      <c:valAx>
        <c:axId val="1297360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34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0.5</c:v>
                </c:pt>
                <c:pt idx="1">
                  <c:v>0.2</c:v>
                </c:pt>
                <c:pt idx="3">
                  <c:v>0.35</c:v>
                </c:pt>
                <c:pt idx="4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9842560"/>
        <c:axId val="129848448"/>
      </c:barChart>
      <c:catAx>
        <c:axId val="129842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848448"/>
        <c:crosses val="autoZero"/>
        <c:auto val="1"/>
        <c:lblAlgn val="ctr"/>
        <c:lblOffset val="100"/>
        <c:noMultiLvlLbl val="0"/>
      </c:catAx>
      <c:valAx>
        <c:axId val="129848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842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62.927856766719323</c:v>
                </c:pt>
                <c:pt idx="2">
                  <c:v>16.366906474820144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37.072143233280677</c:v>
                </c:pt>
                <c:pt idx="2">
                  <c:v>83.633093525179859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0411904"/>
        <c:axId val="130425984"/>
      </c:barChart>
      <c:catAx>
        <c:axId val="130411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425984"/>
        <c:crosses val="autoZero"/>
        <c:auto val="1"/>
        <c:lblAlgn val="ctr"/>
        <c:lblOffset val="100"/>
        <c:noMultiLvlLbl val="0"/>
      </c:catAx>
      <c:valAx>
        <c:axId val="1304259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4119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6.1</c:v>
                </c:pt>
                <c:pt idx="1">
                  <c:v>8.4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606976"/>
        <c:axId val="130608512"/>
      </c:barChart>
      <c:catAx>
        <c:axId val="13060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608512"/>
        <c:crosses val="autoZero"/>
        <c:auto val="1"/>
        <c:lblAlgn val="ctr"/>
        <c:lblOffset val="100"/>
        <c:noMultiLvlLbl val="0"/>
      </c:catAx>
      <c:valAx>
        <c:axId val="13060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606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1010</c:v>
                </c:pt>
                <c:pt idx="1">
                  <c:v>1007</c:v>
                </c:pt>
                <c:pt idx="2">
                  <c:v>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1061</c:v>
                </c:pt>
                <c:pt idx="1">
                  <c:v>1093</c:v>
                </c:pt>
                <c:pt idx="2">
                  <c:v>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914816"/>
        <c:axId val="136916352"/>
      </c:barChart>
      <c:catAx>
        <c:axId val="13691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916352"/>
        <c:crosses val="autoZero"/>
        <c:auto val="1"/>
        <c:lblAlgn val="ctr"/>
        <c:lblOffset val="100"/>
        <c:noMultiLvlLbl val="0"/>
      </c:catAx>
      <c:valAx>
        <c:axId val="13691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6914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1331</c:v>
                </c:pt>
                <c:pt idx="1">
                  <c:v>1460</c:v>
                </c:pt>
                <c:pt idx="2">
                  <c:v>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1311</c:v>
                </c:pt>
                <c:pt idx="1">
                  <c:v>1530</c:v>
                </c:pt>
                <c:pt idx="2">
                  <c:v>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968448"/>
        <c:axId val="136986624"/>
      </c:barChart>
      <c:catAx>
        <c:axId val="13696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986624"/>
        <c:crosses val="autoZero"/>
        <c:auto val="1"/>
        <c:lblAlgn val="ctr"/>
        <c:lblOffset val="100"/>
        <c:noMultiLvlLbl val="0"/>
      </c:catAx>
      <c:valAx>
        <c:axId val="136986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6968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802</c:v>
                </c:pt>
                <c:pt idx="1">
                  <c:v>708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488</c:v>
                </c:pt>
                <c:pt idx="1">
                  <c:v>1933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942528"/>
        <c:axId val="119944320"/>
      </c:barChart>
      <c:catAx>
        <c:axId val="119942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944320"/>
        <c:crosses val="autoZero"/>
        <c:auto val="1"/>
        <c:lblAlgn val="ctr"/>
        <c:lblOffset val="100"/>
        <c:noMultiLvlLbl val="0"/>
      </c:catAx>
      <c:valAx>
        <c:axId val="11994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942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28.173575129533678</c:v>
                </c:pt>
                <c:pt idx="1">
                  <c:v>35.627648895828685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23.445595854922281</c:v>
                </c:pt>
                <c:pt idx="1">
                  <c:v>26.239404416685257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17.616580310880828</c:v>
                </c:pt>
                <c:pt idx="1">
                  <c:v>17.532902074503681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15.932642487046634</c:v>
                </c:pt>
                <c:pt idx="1">
                  <c:v>13.757528440776264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8.2037996545768568</c:v>
                </c:pt>
                <c:pt idx="1">
                  <c:v>4.4097144769127814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6.6278065630397229</c:v>
                </c:pt>
                <c:pt idx="1">
                  <c:v>2.4328016952933305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7079424"/>
        <c:axId val="137113984"/>
      </c:barChart>
      <c:catAx>
        <c:axId val="137079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113984"/>
        <c:crosses val="autoZero"/>
        <c:auto val="1"/>
        <c:lblAlgn val="ctr"/>
        <c:lblOffset val="100"/>
        <c:noMultiLvlLbl val="0"/>
      </c:catAx>
      <c:valAx>
        <c:axId val="1371139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0794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53.58</c:v>
                </c:pt>
                <c:pt idx="1">
                  <c:v>38.76</c:v>
                </c:pt>
                <c:pt idx="2">
                  <c:v>6.18</c:v>
                </c:pt>
                <c:pt idx="3">
                  <c:v>1.02</c:v>
                </c:pt>
                <c:pt idx="4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55.22</c:v>
                </c:pt>
                <c:pt idx="1">
                  <c:v>35.83</c:v>
                </c:pt>
                <c:pt idx="2">
                  <c:v>7.2</c:v>
                </c:pt>
                <c:pt idx="3">
                  <c:v>1.28</c:v>
                </c:pt>
                <c:pt idx="4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7168000"/>
        <c:axId val="137169536"/>
      </c:barChart>
      <c:catAx>
        <c:axId val="137168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169536"/>
        <c:crosses val="autoZero"/>
        <c:auto val="1"/>
        <c:lblAlgn val="ctr"/>
        <c:lblOffset val="100"/>
        <c:noMultiLvlLbl val="0"/>
      </c:catAx>
      <c:valAx>
        <c:axId val="137169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16800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73999</c:v>
                </c:pt>
                <c:pt idx="1">
                  <c:v>85002</c:v>
                </c:pt>
                <c:pt idx="2">
                  <c:v>97578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203072"/>
        <c:axId val="137213056"/>
      </c:barChart>
      <c:catAx>
        <c:axId val="1372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213056"/>
        <c:crosses val="autoZero"/>
        <c:auto val="1"/>
        <c:lblAlgn val="ctr"/>
        <c:lblOffset val="100"/>
        <c:noMultiLvlLbl val="0"/>
      </c:catAx>
      <c:valAx>
        <c:axId val="13721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203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35271</c:v>
                </c:pt>
                <c:pt idx="1">
                  <c:v>36397</c:v>
                </c:pt>
                <c:pt idx="2">
                  <c:v>37405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35406</c:v>
                </c:pt>
                <c:pt idx="1">
                  <c:v>36236</c:v>
                </c:pt>
                <c:pt idx="2">
                  <c:v>36801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248128"/>
        <c:axId val="137270400"/>
      </c:barChart>
      <c:catAx>
        <c:axId val="13724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270400"/>
        <c:crosses val="autoZero"/>
        <c:auto val="1"/>
        <c:lblAlgn val="ctr"/>
        <c:lblOffset val="100"/>
        <c:noMultiLvlLbl val="0"/>
      </c:catAx>
      <c:valAx>
        <c:axId val="137270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248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9.6</c:v>
                </c:pt>
                <c:pt idx="1">
                  <c:v>68.2</c:v>
                </c:pt>
                <c:pt idx="2">
                  <c:v>0</c:v>
                </c:pt>
                <c:pt idx="3">
                  <c:v>22.200000000000003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95.443473276973776</c:v>
                </c:pt>
                <c:pt idx="1">
                  <c:v>98.437262934304357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4.5565267230262219</c:v>
                </c:pt>
                <c:pt idx="1">
                  <c:v>1.5627370656956456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7521408"/>
        <c:axId val="137531392"/>
      </c:barChart>
      <c:catAx>
        <c:axId val="137521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531392"/>
        <c:crosses val="autoZero"/>
        <c:auto val="1"/>
        <c:lblAlgn val="ctr"/>
        <c:lblOffset val="100"/>
        <c:noMultiLvlLbl val="0"/>
      </c:catAx>
      <c:valAx>
        <c:axId val="13753139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52140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124</c:v>
                </c:pt>
                <c:pt idx="1">
                  <c:v>174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585408"/>
        <c:axId val="137586944"/>
      </c:barChart>
      <c:catAx>
        <c:axId val="13758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586944"/>
        <c:crosses val="autoZero"/>
        <c:auto val="1"/>
        <c:lblAlgn val="ctr"/>
        <c:lblOffset val="100"/>
        <c:noMultiLvlLbl val="0"/>
      </c:catAx>
      <c:valAx>
        <c:axId val="137586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585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5.6</c:v>
                </c:pt>
                <c:pt idx="1">
                  <c:v>7.8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599616"/>
        <c:axId val="137625984"/>
      </c:barChart>
      <c:catAx>
        <c:axId val="13759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25984"/>
        <c:crosses val="autoZero"/>
        <c:auto val="1"/>
        <c:lblAlgn val="ctr"/>
        <c:lblOffset val="100"/>
        <c:noMultiLvlLbl val="0"/>
      </c:catAx>
      <c:valAx>
        <c:axId val="13762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599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7.6</c:v>
                </c:pt>
                <c:pt idx="1">
                  <c:v>6.5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659136"/>
        <c:axId val="137660672"/>
      </c:barChart>
      <c:catAx>
        <c:axId val="13765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660672"/>
        <c:crosses val="autoZero"/>
        <c:auto val="1"/>
        <c:lblAlgn val="ctr"/>
        <c:lblOffset val="100"/>
        <c:noMultiLvlLbl val="0"/>
      </c:catAx>
      <c:valAx>
        <c:axId val="13766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659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2.97</c:v>
                </c:pt>
                <c:pt idx="1">
                  <c:v>0.99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2.83</c:v>
                </c:pt>
                <c:pt idx="1">
                  <c:v>0.91</c:v>
                </c:pt>
                <c:pt idx="2">
                  <c:v>1.85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7773824"/>
        <c:axId val="137775360"/>
      </c:barChart>
      <c:catAx>
        <c:axId val="13777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775360"/>
        <c:crosses val="autoZero"/>
        <c:auto val="1"/>
        <c:lblAlgn val="ctr"/>
        <c:lblOffset val="100"/>
        <c:noMultiLvlLbl val="0"/>
      </c:catAx>
      <c:valAx>
        <c:axId val="137775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7773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187</c:v>
                </c:pt>
                <c:pt idx="1">
                  <c:v>157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103</c:v>
                </c:pt>
                <c:pt idx="1">
                  <c:v>463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992320"/>
        <c:axId val="119993856"/>
      </c:barChart>
      <c:catAx>
        <c:axId val="119992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993856"/>
        <c:crosses val="autoZero"/>
        <c:auto val="1"/>
        <c:lblAlgn val="ctr"/>
        <c:lblOffset val="100"/>
        <c:noMultiLvlLbl val="0"/>
      </c:catAx>
      <c:valAx>
        <c:axId val="11999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992320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5.9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796608"/>
        <c:axId val="137847552"/>
      </c:barChart>
      <c:catAx>
        <c:axId val="13779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47552"/>
        <c:crosses val="autoZero"/>
        <c:auto val="1"/>
        <c:lblAlgn val="ctr"/>
        <c:lblOffset val="100"/>
        <c:noMultiLvlLbl val="0"/>
      </c:catAx>
      <c:valAx>
        <c:axId val="13784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796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14.1</c:v>
                </c:pt>
                <c:pt idx="1">
                  <c:v>12.3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2.9</c:v>
                </c:pt>
                <c:pt idx="1">
                  <c:v>2.6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83</c:v>
                </c:pt>
                <c:pt idx="1">
                  <c:v>85.2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7945088"/>
        <c:axId val="137946624"/>
      </c:barChart>
      <c:catAx>
        <c:axId val="13794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946624"/>
        <c:crosses val="autoZero"/>
        <c:auto val="1"/>
        <c:lblAlgn val="ctr"/>
        <c:lblOffset val="100"/>
        <c:noMultiLvlLbl val="0"/>
      </c:catAx>
      <c:valAx>
        <c:axId val="137946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79450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5420</c:v>
                </c:pt>
                <c:pt idx="1">
                  <c:v>10143</c:v>
                </c:pt>
                <c:pt idx="2">
                  <c:v>14985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16158</c:v>
                </c:pt>
                <c:pt idx="1">
                  <c:v>37718</c:v>
                </c:pt>
                <c:pt idx="2">
                  <c:v>85353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990528"/>
        <c:axId val="137992064"/>
      </c:barChart>
      <c:catAx>
        <c:axId val="137990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992064"/>
        <c:crosses val="autoZero"/>
        <c:auto val="1"/>
        <c:lblAlgn val="ctr"/>
        <c:lblOffset val="100"/>
        <c:noMultiLvlLbl val="0"/>
      </c:catAx>
      <c:valAx>
        <c:axId val="1379920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7990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14934</c:v>
                </c:pt>
                <c:pt idx="1">
                  <c:v>30755</c:v>
                </c:pt>
                <c:pt idx="2">
                  <c:v>49816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45022</c:v>
                </c:pt>
                <c:pt idx="1">
                  <c:v>109128</c:v>
                </c:pt>
                <c:pt idx="2">
                  <c:v>221677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056448"/>
        <c:axId val="138057984"/>
      </c:barChart>
      <c:catAx>
        <c:axId val="138056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57984"/>
        <c:crosses val="autoZero"/>
        <c:auto val="1"/>
        <c:lblAlgn val="ctr"/>
        <c:lblOffset val="100"/>
        <c:noMultiLvlLbl val="0"/>
      </c:catAx>
      <c:valAx>
        <c:axId val="1380579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056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2.8</c:v>
                </c:pt>
                <c:pt idx="1">
                  <c:v>3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2.8</c:v>
                </c:pt>
                <c:pt idx="1">
                  <c:v>2.9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8245248"/>
        <c:axId val="138246784"/>
      </c:barChart>
      <c:catAx>
        <c:axId val="138245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46784"/>
        <c:crosses val="autoZero"/>
        <c:auto val="1"/>
        <c:lblAlgn val="ctr"/>
        <c:lblOffset val="100"/>
        <c:noMultiLvlLbl val="0"/>
      </c:catAx>
      <c:valAx>
        <c:axId val="138246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245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36.299999999999997</c:v>
                </c:pt>
                <c:pt idx="1">
                  <c:v>37.5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40.200000000000003</c:v>
                </c:pt>
                <c:pt idx="1">
                  <c:v>41.1</c:v>
                </c:pt>
                <c:pt idx="2">
                  <c:v>42.3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8282496"/>
        <c:axId val="138284032"/>
      </c:barChart>
      <c:catAx>
        <c:axId val="13828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284032"/>
        <c:crosses val="autoZero"/>
        <c:auto val="1"/>
        <c:lblAlgn val="ctr"/>
        <c:lblOffset val="100"/>
        <c:noMultiLvlLbl val="0"/>
      </c:catAx>
      <c:valAx>
        <c:axId val="138284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2824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294.41500000000002</c:v>
                </c:pt>
                <c:pt idx="1">
                  <c:v>294.41500000000002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393088"/>
        <c:axId val="138394624"/>
      </c:barChart>
      <c:catAx>
        <c:axId val="138393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94624"/>
        <c:crosses val="autoZero"/>
        <c:auto val="1"/>
        <c:lblAlgn val="ctr"/>
        <c:lblOffset val="100"/>
        <c:noMultiLvlLbl val="0"/>
      </c:catAx>
      <c:valAx>
        <c:axId val="1383946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9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5022.22</c:v>
                </c:pt>
                <c:pt idx="1">
                  <c:v>262.5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495104"/>
        <c:axId val="138496640"/>
      </c:barChart>
      <c:catAx>
        <c:axId val="13849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96640"/>
        <c:crosses val="autoZero"/>
        <c:auto val="1"/>
        <c:lblAlgn val="ctr"/>
        <c:lblOffset val="100"/>
        <c:noMultiLvlLbl val="0"/>
      </c:catAx>
      <c:valAx>
        <c:axId val="13849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95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46</c:v>
                </c:pt>
                <c:pt idx="1">
                  <c:v>44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32</c:v>
                </c:pt>
                <c:pt idx="1">
                  <c:v>28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564736"/>
        <c:axId val="138566272"/>
      </c:barChart>
      <c:catAx>
        <c:axId val="13856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566272"/>
        <c:crosses val="autoZero"/>
        <c:auto val="1"/>
        <c:lblAlgn val="ctr"/>
        <c:lblOffset val="100"/>
        <c:noMultiLvlLbl val="0"/>
      </c:catAx>
      <c:valAx>
        <c:axId val="138566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5647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96024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86978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159268</v>
      </c>
      <c r="C4" s="35">
        <v>76696</v>
      </c>
      <c r="D4" s="63">
        <v>82572</v>
      </c>
      <c r="E4" s="211"/>
    </row>
    <row r="5" spans="1:5" ht="30" x14ac:dyDescent="0.25">
      <c r="A5" s="201" t="s">
        <v>716</v>
      </c>
      <c r="B5" s="72">
        <v>211386</v>
      </c>
      <c r="C5" s="61">
        <v>99983</v>
      </c>
      <c r="D5" s="111">
        <v>111403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29910</v>
      </c>
      <c r="C4" s="71">
        <v>33368</v>
      </c>
    </row>
    <row r="5" spans="1:6" x14ac:dyDescent="0.25">
      <c r="A5" s="286" t="s">
        <v>719</v>
      </c>
      <c r="B5" s="214">
        <v>6319</v>
      </c>
      <c r="C5" s="214">
        <v>8006</v>
      </c>
    </row>
    <row r="6" spans="1:6" x14ac:dyDescent="0.25">
      <c r="A6" s="286" t="s">
        <v>720</v>
      </c>
      <c r="B6" s="214">
        <v>12163</v>
      </c>
      <c r="C6" s="214">
        <v>13066</v>
      </c>
    </row>
    <row r="7" spans="1:6" x14ac:dyDescent="0.25">
      <c r="A7" s="286" t="s">
        <v>721</v>
      </c>
      <c r="B7" s="214">
        <v>23143</v>
      </c>
      <c r="C7" s="214">
        <v>14462</v>
      </c>
    </row>
    <row r="8" spans="1:6" x14ac:dyDescent="0.25">
      <c r="A8" s="286" t="s">
        <v>722</v>
      </c>
      <c r="B8" s="214">
        <v>94</v>
      </c>
      <c r="C8" s="214">
        <v>206</v>
      </c>
    </row>
    <row r="9" spans="1:6" x14ac:dyDescent="0.25">
      <c r="A9" s="286" t="s">
        <v>723</v>
      </c>
      <c r="B9" s="214">
        <v>7853</v>
      </c>
      <c r="C9" s="214">
        <v>7180</v>
      </c>
    </row>
    <row r="10" spans="1:6" ht="30" x14ac:dyDescent="0.25">
      <c r="A10" s="293" t="s">
        <v>724</v>
      </c>
      <c r="B10" s="214">
        <v>8051</v>
      </c>
      <c r="C10" s="214">
        <v>921</v>
      </c>
    </row>
    <row r="11" spans="1:6" x14ac:dyDescent="0.25">
      <c r="A11" s="286" t="s">
        <v>887</v>
      </c>
      <c r="B11" s="214">
        <v>3646</v>
      </c>
      <c r="C11" s="214">
        <v>5133</v>
      </c>
    </row>
    <row r="12" spans="1:6" x14ac:dyDescent="0.25">
      <c r="A12" s="294" t="s">
        <v>16</v>
      </c>
      <c r="B12" s="1">
        <f>SUM(B4:B11)</f>
        <v>91179</v>
      </c>
      <c r="C12" s="1">
        <f>SUM(C4:C11)</f>
        <v>82342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39190</v>
      </c>
      <c r="C19" s="71">
        <v>39983</v>
      </c>
    </row>
    <row r="20" spans="1:3" x14ac:dyDescent="0.25">
      <c r="A20" s="286" t="s">
        <v>719</v>
      </c>
      <c r="B20" s="214">
        <v>3866</v>
      </c>
      <c r="C20" s="214">
        <v>4511</v>
      </c>
    </row>
    <row r="21" spans="1:3" x14ac:dyDescent="0.25">
      <c r="A21" s="286" t="s">
        <v>720</v>
      </c>
      <c r="B21" s="214">
        <v>13605</v>
      </c>
      <c r="C21" s="214">
        <v>14550</v>
      </c>
    </row>
    <row r="22" spans="1:3" x14ac:dyDescent="0.25">
      <c r="A22" s="286" t="s">
        <v>721</v>
      </c>
      <c r="B22" s="214">
        <v>22176</v>
      </c>
      <c r="C22" s="214">
        <v>14617</v>
      </c>
    </row>
    <row r="23" spans="1:3" x14ac:dyDescent="0.25">
      <c r="A23" s="286" t="s">
        <v>722</v>
      </c>
      <c r="B23" s="214">
        <v>91</v>
      </c>
      <c r="C23" s="214">
        <v>176</v>
      </c>
    </row>
    <row r="24" spans="1:3" x14ac:dyDescent="0.25">
      <c r="A24" s="286" t="s">
        <v>723</v>
      </c>
      <c r="B24" s="214">
        <v>6516</v>
      </c>
      <c r="C24" s="214">
        <v>5842</v>
      </c>
    </row>
    <row r="25" spans="1:3" ht="30" x14ac:dyDescent="0.25">
      <c r="A25" s="293" t="s">
        <v>724</v>
      </c>
      <c r="B25" s="214">
        <v>5896</v>
      </c>
      <c r="C25" s="214">
        <v>953</v>
      </c>
    </row>
    <row r="26" spans="1:3" x14ac:dyDescent="0.25">
      <c r="A26" s="286" t="s">
        <v>887</v>
      </c>
      <c r="B26" s="214">
        <v>4454</v>
      </c>
      <c r="C26" s="214">
        <v>6198</v>
      </c>
    </row>
    <row r="27" spans="1:3" x14ac:dyDescent="0.25">
      <c r="A27" s="294" t="s">
        <v>16</v>
      </c>
      <c r="B27" s="1">
        <f>SUM(B19:B26)</f>
        <v>95794</v>
      </c>
      <c r="C27" s="1">
        <f>SUM(C19:C26)</f>
        <v>86830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75.06</v>
      </c>
      <c r="C4" s="1018">
        <v>72.510000000000005</v>
      </c>
      <c r="D4" s="1018">
        <v>77.41</v>
      </c>
      <c r="E4" s="1019">
        <v>411</v>
      </c>
      <c r="F4" s="1019">
        <v>117.2</v>
      </c>
      <c r="G4" s="1020">
        <v>41.3</v>
      </c>
      <c r="H4" s="1021">
        <v>39.5</v>
      </c>
      <c r="I4" s="1022">
        <v>43</v>
      </c>
      <c r="J4" s="1019">
        <v>7.6</v>
      </c>
    </row>
    <row r="5" spans="1:12" x14ac:dyDescent="0.25">
      <c r="A5" s="498">
        <v>2021</v>
      </c>
      <c r="B5" s="757">
        <v>74.37</v>
      </c>
      <c r="C5" s="758">
        <v>71.44</v>
      </c>
      <c r="D5" s="758">
        <v>77.19</v>
      </c>
      <c r="E5" s="1023">
        <v>411</v>
      </c>
      <c r="F5" s="1023">
        <v>115.6</v>
      </c>
      <c r="G5" s="1024">
        <v>41.3</v>
      </c>
      <c r="H5" s="1025">
        <v>39.5</v>
      </c>
      <c r="I5" s="1026">
        <v>43</v>
      </c>
      <c r="J5" s="1023">
        <v>6.5</v>
      </c>
    </row>
    <row r="6" spans="1:12" x14ac:dyDescent="0.25">
      <c r="A6" s="499">
        <v>2022</v>
      </c>
      <c r="B6" s="1011">
        <v>74.52</v>
      </c>
      <c r="C6" s="1012">
        <v>71.760000000000005</v>
      </c>
      <c r="D6" s="1012">
        <v>77.19</v>
      </c>
      <c r="E6" s="1013">
        <v>406</v>
      </c>
      <c r="F6" s="1013">
        <v>119.4</v>
      </c>
      <c r="G6" s="1014">
        <v>41.6</v>
      </c>
      <c r="H6" s="1015">
        <v>39.9</v>
      </c>
      <c r="I6" s="1016">
        <v>43.2</v>
      </c>
      <c r="J6" s="1013">
        <v>3.8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7.6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6.5</v>
      </c>
    </row>
    <row r="13" spans="1:12" x14ac:dyDescent="0.25">
      <c r="A13" s="633">
        <f t="shared" si="0"/>
        <v>2022</v>
      </c>
      <c r="B13" s="627">
        <f t="shared" si="1"/>
        <v>3.8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74555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74206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40.5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97578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4973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68133</v>
      </c>
      <c r="C5" s="70">
        <v>70678</v>
      </c>
      <c r="D5" s="55">
        <v>35406</v>
      </c>
      <c r="E5" s="110">
        <v>35271</v>
      </c>
      <c r="F5" s="55">
        <v>38.200000000000003</v>
      </c>
      <c r="G5" s="55">
        <v>40.200000000000003</v>
      </c>
      <c r="H5" s="110">
        <v>36.299999999999997</v>
      </c>
      <c r="I5" s="55"/>
      <c r="J5" s="70"/>
      <c r="K5" s="55"/>
      <c r="L5" s="55"/>
      <c r="M5" s="71">
        <v>39</v>
      </c>
      <c r="N5" s="71">
        <v>32</v>
      </c>
      <c r="O5" s="71">
        <v>46</v>
      </c>
    </row>
    <row r="6" spans="1:16" x14ac:dyDescent="0.25">
      <c r="A6" s="215">
        <v>2021</v>
      </c>
      <c r="B6" s="212">
        <v>72475</v>
      </c>
      <c r="C6" s="212">
        <v>72633</v>
      </c>
      <c r="D6" s="58">
        <v>36236</v>
      </c>
      <c r="E6" s="160">
        <v>36397</v>
      </c>
      <c r="F6" s="58">
        <v>39.200000000000003</v>
      </c>
      <c r="G6" s="58">
        <v>41.1</v>
      </c>
      <c r="H6" s="160">
        <v>37.5</v>
      </c>
      <c r="I6" s="58">
        <v>73999</v>
      </c>
      <c r="J6" s="212">
        <v>6718</v>
      </c>
      <c r="K6" s="58">
        <v>2487</v>
      </c>
      <c r="L6" s="58">
        <v>4231</v>
      </c>
      <c r="M6" s="214">
        <v>36</v>
      </c>
      <c r="N6" s="214">
        <v>28</v>
      </c>
      <c r="O6" s="214">
        <v>44</v>
      </c>
    </row>
    <row r="7" spans="1:16" x14ac:dyDescent="0.25">
      <c r="A7" s="229">
        <v>2022</v>
      </c>
      <c r="B7" s="167">
        <v>74555</v>
      </c>
      <c r="C7" s="167">
        <v>74206</v>
      </c>
      <c r="D7" s="94">
        <v>36801</v>
      </c>
      <c r="E7" s="169">
        <v>37405</v>
      </c>
      <c r="F7" s="94">
        <v>40.5</v>
      </c>
      <c r="G7" s="58">
        <v>42.3</v>
      </c>
      <c r="H7" s="160">
        <v>39</v>
      </c>
      <c r="I7" s="94">
        <v>85002</v>
      </c>
      <c r="J7" s="167">
        <v>5646</v>
      </c>
      <c r="K7" s="94">
        <v>2081</v>
      </c>
      <c r="L7" s="94">
        <v>3565</v>
      </c>
      <c r="M7" s="214">
        <v>31</v>
      </c>
      <c r="N7" s="214">
        <v>24</v>
      </c>
      <c r="O7" s="214">
        <v>37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97578</v>
      </c>
      <c r="J8" s="1072">
        <v>4973</v>
      </c>
      <c r="K8" s="1073">
        <v>1849</v>
      </c>
      <c r="L8" s="1073">
        <v>3124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73999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85002</v>
      </c>
      <c r="F14" s="514">
        <f>A5</f>
        <v>2020</v>
      </c>
      <c r="G14" s="310">
        <f>IF(ISBLANK(E5),"",E5)</f>
        <v>35271</v>
      </c>
      <c r="H14" s="310">
        <f>IF(ISBLANK(D5),"",D5)</f>
        <v>35406</v>
      </c>
      <c r="K14" s="514">
        <f>A6</f>
        <v>2021</v>
      </c>
      <c r="L14" s="310">
        <f>IF(ISBLANK(L6),"",L6)</f>
        <v>4231</v>
      </c>
      <c r="M14" s="310">
        <f>IF(ISBLANK(K6),"",K6)</f>
        <v>2487</v>
      </c>
    </row>
    <row r="15" spans="1:16" x14ac:dyDescent="0.25">
      <c r="A15" s="481">
        <f>A8</f>
        <v>2023</v>
      </c>
      <c r="B15" s="311">
        <f t="shared" si="0"/>
        <v>97578</v>
      </c>
      <c r="F15" s="486">
        <f t="shared" ref="F15:F16" si="1">A6</f>
        <v>2021</v>
      </c>
      <c r="G15" s="479">
        <f t="shared" ref="G15:G16" si="2">IF(ISBLANK(E6),"",E6)</f>
        <v>36397</v>
      </c>
      <c r="H15" s="479">
        <f t="shared" ref="H15:H16" si="3">IF(ISBLANK(D6),"",D6)</f>
        <v>36236</v>
      </c>
      <c r="K15" s="486">
        <f>A7</f>
        <v>2022</v>
      </c>
      <c r="L15" s="479">
        <f t="shared" ref="L15:L16" si="4">IF(ISBLANK(L7),"",L7)</f>
        <v>3565</v>
      </c>
      <c r="M15" s="479">
        <f t="shared" ref="M15:M16" si="5">IF(ISBLANK(K7),"",K7)</f>
        <v>2081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37405</v>
      </c>
      <c r="H16" s="311">
        <f t="shared" si="3"/>
        <v>36801</v>
      </c>
      <c r="K16" s="481">
        <f>A8</f>
        <v>2023</v>
      </c>
      <c r="L16" s="311">
        <f t="shared" si="4"/>
        <v>3124</v>
      </c>
      <c r="M16" s="311">
        <f t="shared" si="5"/>
        <v>1849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68133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72475</v>
      </c>
      <c r="C21" s="373"/>
      <c r="D21" s="197"/>
      <c r="F21" s="514">
        <f>A5</f>
        <v>2020</v>
      </c>
      <c r="G21" s="310">
        <f>IF(ISBLANK(E5),"",E5)</f>
        <v>35271</v>
      </c>
      <c r="H21" s="310">
        <f>IF(ISBLANK(D5),"",D5)</f>
        <v>35406</v>
      </c>
      <c r="K21" s="514">
        <f>A6</f>
        <v>2021</v>
      </c>
      <c r="L21" s="310">
        <f>IF(ISBLANK(L6),"",L6)</f>
        <v>4231</v>
      </c>
      <c r="M21" s="310">
        <f>IF(ISBLANK(K6),"",K6)</f>
        <v>2487</v>
      </c>
    </row>
    <row r="22" spans="1:15" x14ac:dyDescent="0.25">
      <c r="A22" s="481">
        <f t="shared" si="6"/>
        <v>2022</v>
      </c>
      <c r="B22" s="311">
        <f t="shared" si="7"/>
        <v>74555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36397</v>
      </c>
      <c r="H22" s="479">
        <f t="shared" ref="H22:H23" si="10">IF(ISBLANK(D6),"",D6)</f>
        <v>36236</v>
      </c>
      <c r="K22" s="486">
        <f>A7</f>
        <v>2022</v>
      </c>
      <c r="L22" s="479">
        <f>IF(ISBLANK(L7),"",L7)</f>
        <v>3565</v>
      </c>
      <c r="M22" s="479">
        <f>IF(ISBLANK(K7),"",K7)</f>
        <v>2081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37405</v>
      </c>
      <c r="H23" s="311">
        <f t="shared" si="10"/>
        <v>36801</v>
      </c>
      <c r="K23" s="481">
        <f>A8</f>
        <v>2023</v>
      </c>
      <c r="L23" s="311">
        <f>IF(ISBLANK(L8),"",L8)</f>
        <v>3124</v>
      </c>
      <c r="M23" s="311">
        <f>IF(ISBLANK(K8),"",K8)</f>
        <v>1849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68133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72475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74555</v>
      </c>
      <c r="C28" s="373"/>
      <c r="D28" s="197"/>
      <c r="F28" s="514">
        <f>A5</f>
        <v>2020</v>
      </c>
      <c r="G28" s="310">
        <f>IF(ISBLANK(H5),"",H5)</f>
        <v>36.299999999999997</v>
      </c>
      <c r="H28" s="310">
        <f>IF(ISBLANK(G5),"",G5)</f>
        <v>40.200000000000003</v>
      </c>
      <c r="K28" s="514">
        <f>A5</f>
        <v>2020</v>
      </c>
      <c r="L28" s="310">
        <f>IF(ISBLANK(O5),"",O5)</f>
        <v>46</v>
      </c>
      <c r="M28" s="310">
        <f>IF(ISBLANK(N5),"",N5)</f>
        <v>32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37.5</v>
      </c>
      <c r="H29" s="479">
        <f t="shared" ref="H29:H30" si="15">IF(ISBLANK(G6),"",G6)</f>
        <v>41.1</v>
      </c>
      <c r="K29" s="486">
        <f t="shared" ref="K29:K30" si="16">A6</f>
        <v>2021</v>
      </c>
      <c r="L29" s="479">
        <f t="shared" ref="L29:L30" si="17">IF(ISBLANK(O6),"",O6)</f>
        <v>44</v>
      </c>
      <c r="M29" s="479">
        <f t="shared" ref="M29:M30" si="18">IF(ISBLANK(N6),"",N6)</f>
        <v>28</v>
      </c>
    </row>
    <row r="30" spans="1:15" x14ac:dyDescent="0.25">
      <c r="F30" s="481">
        <f t="shared" si="13"/>
        <v>2022</v>
      </c>
      <c r="G30" s="311">
        <f t="shared" si="14"/>
        <v>39</v>
      </c>
      <c r="H30" s="311">
        <f t="shared" si="15"/>
        <v>42.3</v>
      </c>
      <c r="K30" s="481">
        <f t="shared" si="16"/>
        <v>2022</v>
      </c>
      <c r="L30" s="311">
        <f t="shared" si="17"/>
        <v>37</v>
      </c>
      <c r="M30" s="311">
        <f t="shared" si="18"/>
        <v>24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36.299999999999997</v>
      </c>
      <c r="H35" s="310">
        <f>IF(ISBLANK(G5),"",G5)</f>
        <v>40.200000000000003</v>
      </c>
      <c r="K35" s="514">
        <f>A5</f>
        <v>2020</v>
      </c>
      <c r="L35" s="310">
        <f>IF(ISBLANK(O5),"",O5)</f>
        <v>46</v>
      </c>
      <c r="M35" s="310">
        <f>IF(ISBLANK(N5),"",N5)</f>
        <v>32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37.5</v>
      </c>
      <c r="H36" s="479">
        <f t="shared" ref="H36:H37" si="21">IF(ISBLANK(G6),"",G6)</f>
        <v>41.1</v>
      </c>
      <c r="K36" s="486">
        <f t="shared" ref="K36:K37" si="22">A6</f>
        <v>2021</v>
      </c>
      <c r="L36" s="479">
        <f t="shared" ref="L36:L37" si="23">IF(ISBLANK(O6),"",O6)</f>
        <v>44</v>
      </c>
      <c r="M36" s="479">
        <f t="shared" ref="M36:M37" si="24">IF(ISBLANK(N6),"",N6)</f>
        <v>28</v>
      </c>
    </row>
    <row r="37" spans="6:15" x14ac:dyDescent="0.25">
      <c r="F37" s="481">
        <f t="shared" si="19"/>
        <v>2022</v>
      </c>
      <c r="G37" s="311">
        <f t="shared" si="20"/>
        <v>39</v>
      </c>
      <c r="H37" s="311">
        <f t="shared" si="21"/>
        <v>42.3</v>
      </c>
      <c r="K37" s="481">
        <f t="shared" si="22"/>
        <v>2022</v>
      </c>
      <c r="L37" s="311">
        <f t="shared" si="23"/>
        <v>37</v>
      </c>
      <c r="M37" s="311">
        <f t="shared" si="24"/>
        <v>24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13.9</v>
      </c>
      <c r="C6" s="35">
        <v>14.8</v>
      </c>
      <c r="D6" s="63">
        <v>13.4</v>
      </c>
      <c r="E6" s="35">
        <v>54.8</v>
      </c>
      <c r="F6" s="35">
        <v>49.8</v>
      </c>
      <c r="G6" s="35">
        <v>57.7</v>
      </c>
      <c r="H6" s="292">
        <v>31.3</v>
      </c>
      <c r="I6" s="35">
        <v>35.4</v>
      </c>
      <c r="J6" s="63">
        <v>28.8</v>
      </c>
      <c r="M6" s="127" t="s">
        <v>16</v>
      </c>
      <c r="N6" s="935">
        <f>IF(ISBLANK(B8),"",B8)</f>
        <v>12.5</v>
      </c>
      <c r="O6" s="935">
        <f>IF(ISBLANK(E8),"",E8)</f>
        <v>52.4</v>
      </c>
      <c r="P6" s="128">
        <f>IF(ISBLANK(H8),"",H8)</f>
        <v>35.1</v>
      </c>
    </row>
    <row r="7" spans="1:19" x14ac:dyDescent="0.25">
      <c r="A7" s="286">
        <v>2022</v>
      </c>
      <c r="B7" s="167">
        <v>12.8</v>
      </c>
      <c r="C7" s="94">
        <v>13.4</v>
      </c>
      <c r="D7" s="169">
        <v>12.5</v>
      </c>
      <c r="E7" s="94">
        <v>53.6</v>
      </c>
      <c r="F7" s="94">
        <v>50.4</v>
      </c>
      <c r="G7" s="94">
        <v>55.4</v>
      </c>
      <c r="H7" s="167">
        <v>33.6</v>
      </c>
      <c r="I7" s="94">
        <v>36.200000000000003</v>
      </c>
      <c r="J7" s="169">
        <v>32.1</v>
      </c>
    </row>
    <row r="8" spans="1:19" x14ac:dyDescent="0.25">
      <c r="A8" s="218">
        <v>2023</v>
      </c>
      <c r="B8" s="167">
        <v>12.5</v>
      </c>
      <c r="C8" s="94">
        <v>13.8</v>
      </c>
      <c r="D8" s="169">
        <v>11.8</v>
      </c>
      <c r="E8" s="94">
        <v>52.4</v>
      </c>
      <c r="F8" s="94">
        <v>49.6</v>
      </c>
      <c r="G8" s="94">
        <v>54</v>
      </c>
      <c r="H8" s="167">
        <v>35.1</v>
      </c>
      <c r="I8" s="94">
        <v>36.6</v>
      </c>
      <c r="J8" s="169">
        <v>34.200000000000003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11.8</v>
      </c>
      <c r="O12" s="936">
        <f>IF(ISBLANK(G8),"",G8)</f>
        <v>54</v>
      </c>
      <c r="P12" s="938">
        <f>IF(ISBLANK(J8),"",J8)</f>
        <v>34.200000000000003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13.8</v>
      </c>
      <c r="O13" s="937">
        <f>IF(ISBLANK(F8),"",F8)</f>
        <v>49.6</v>
      </c>
      <c r="P13" s="939">
        <f>IF(ISBLANK(I8),"",I8)</f>
        <v>36.6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12.5</v>
      </c>
      <c r="O20" s="935">
        <f>IF(ISBLANK(E8),"",E8)</f>
        <v>52.4</v>
      </c>
      <c r="P20" s="940">
        <f>IF(ISBLANK(H8),"",H8)</f>
        <v>35.1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11.8</v>
      </c>
      <c r="O24" s="936">
        <f>IF(ISBLANK(G8),"",G8)</f>
        <v>54</v>
      </c>
      <c r="P24" s="938">
        <f>IF(ISBLANK(J8),"",J8)</f>
        <v>34.200000000000003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13.8</v>
      </c>
      <c r="O25" s="937">
        <f>IF(ISBLANK(F8),"",F8)</f>
        <v>49.6</v>
      </c>
      <c r="P25" s="939">
        <f>IF(ISBLANK(I8),"",I8)</f>
        <v>36.6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1022118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5585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1129754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6173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16833449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91985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5342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293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419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8837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590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1098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2819447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1.6</v>
      </c>
      <c r="E20" s="600">
        <v>1.7</v>
      </c>
      <c r="F20" s="600">
        <v>9.6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12.1</v>
      </c>
      <c r="E21" s="751">
        <v>11</v>
      </c>
      <c r="F21" s="751">
        <v>68.2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1.5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9.6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68.2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22.200000000000003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9.6</v>
      </c>
      <c r="C30" s="204" t="s">
        <v>493</v>
      </c>
    </row>
    <row r="31" spans="1:11" x14ac:dyDescent="0.25">
      <c r="A31" s="698" t="s">
        <v>1430</v>
      </c>
      <c r="B31" s="734">
        <f>F21</f>
        <v>68.2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22.200000000000003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4836</v>
      </c>
      <c r="C4" s="71">
        <v>262</v>
      </c>
      <c r="D4" s="71">
        <v>410</v>
      </c>
      <c r="G4" s="217">
        <f>A4</f>
        <v>2021</v>
      </c>
      <c r="H4" s="289">
        <f>IF(ISBLANK(C4),"",C4)</f>
        <v>262</v>
      </c>
      <c r="I4" s="289">
        <f>IF(ISBLANK(D4),"",D4)</f>
        <v>410</v>
      </c>
    </row>
    <row r="5" spans="1:9" x14ac:dyDescent="0.25">
      <c r="A5" s="286">
        <v>2022</v>
      </c>
      <c r="B5" s="214">
        <v>5041</v>
      </c>
      <c r="C5" s="214">
        <v>275</v>
      </c>
      <c r="D5" s="214">
        <v>469</v>
      </c>
      <c r="G5" s="286">
        <f t="shared" ref="G5:G6" si="0">A5</f>
        <v>2022</v>
      </c>
      <c r="H5" s="290">
        <f t="shared" ref="H5:H6" si="1">IF(ISBLANK(C5),"",C5)</f>
        <v>275</v>
      </c>
      <c r="I5" s="290">
        <f t="shared" ref="I5:I6" si="2">IF(ISBLANK(D5),"",D5)</f>
        <v>469</v>
      </c>
    </row>
    <row r="6" spans="1:9" x14ac:dyDescent="0.25">
      <c r="A6" s="218">
        <v>2023</v>
      </c>
      <c r="B6" s="168">
        <v>5342</v>
      </c>
      <c r="C6" s="168">
        <v>293</v>
      </c>
      <c r="D6" s="168">
        <v>419</v>
      </c>
      <c r="G6" s="219">
        <f t="shared" si="0"/>
        <v>2023</v>
      </c>
      <c r="H6" s="291">
        <f t="shared" si="1"/>
        <v>293</v>
      </c>
      <c r="I6" s="291">
        <f t="shared" si="2"/>
        <v>419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262</v>
      </c>
      <c r="I12" s="289">
        <f>IF(ISBLANK(D4),"",D4)</f>
        <v>410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275</v>
      </c>
      <c r="I13" s="290">
        <f t="shared" si="4"/>
        <v>469</v>
      </c>
    </row>
    <row r="14" spans="1:9" x14ac:dyDescent="0.25">
      <c r="G14" s="219">
        <f t="shared" si="3"/>
        <v>2023</v>
      </c>
      <c r="H14" s="291">
        <f t="shared" ref="H14:I14" si="5">IF(ISBLANK(C6),"",C6)</f>
        <v>293</v>
      </c>
      <c r="I14" s="291">
        <f t="shared" si="5"/>
        <v>419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7716</v>
      </c>
      <c r="C23" s="71">
        <v>715</v>
      </c>
      <c r="D23" s="71">
        <v>836</v>
      </c>
      <c r="G23" s="217">
        <f>A23</f>
        <v>2021</v>
      </c>
      <c r="H23" s="289">
        <f>IF(ISBLANK(C23),"",C23)</f>
        <v>715</v>
      </c>
      <c r="I23" s="289">
        <f>IF(ISBLANK(D23),"",D23)</f>
        <v>836</v>
      </c>
    </row>
    <row r="24" spans="1:13" x14ac:dyDescent="0.25">
      <c r="A24" s="286">
        <v>2022</v>
      </c>
      <c r="B24" s="214">
        <v>8351</v>
      </c>
      <c r="C24" s="214">
        <v>583</v>
      </c>
      <c r="D24" s="214">
        <v>1212</v>
      </c>
      <c r="G24" s="286">
        <f t="shared" ref="G24:G25" si="6">A24</f>
        <v>2022</v>
      </c>
      <c r="H24" s="290">
        <f t="shared" ref="H24:H25" si="7">IF(ISBLANK(C24),"",C24)</f>
        <v>583</v>
      </c>
      <c r="I24" s="290">
        <f t="shared" ref="I24:I25" si="8">IF(ISBLANK(D24),"",D24)</f>
        <v>1212</v>
      </c>
    </row>
    <row r="25" spans="1:13" x14ac:dyDescent="0.25">
      <c r="A25" s="218">
        <v>2023</v>
      </c>
      <c r="B25" s="168">
        <v>8837</v>
      </c>
      <c r="C25" s="168">
        <v>590</v>
      </c>
      <c r="D25" s="168">
        <v>1098</v>
      </c>
      <c r="G25" s="219">
        <f t="shared" si="6"/>
        <v>2023</v>
      </c>
      <c r="H25" s="291">
        <f t="shared" si="7"/>
        <v>590</v>
      </c>
      <c r="I25" s="291">
        <f t="shared" si="8"/>
        <v>1098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715</v>
      </c>
      <c r="I31" s="289">
        <f>IF(ISBLANK(D23),"",D23)</f>
        <v>836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583</v>
      </c>
      <c r="I32" s="290">
        <f t="shared" si="10"/>
        <v>1212</v>
      </c>
    </row>
    <row r="33" spans="7:9" x14ac:dyDescent="0.25">
      <c r="G33" s="219">
        <f t="shared" si="9"/>
        <v>2023</v>
      </c>
      <c r="H33" s="291">
        <f t="shared" ref="H33:I33" si="11">IF(ISBLANK(C25),"",C25)</f>
        <v>590</v>
      </c>
      <c r="I33" s="291">
        <f t="shared" si="11"/>
        <v>1098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1207276</v>
      </c>
      <c r="C4" s="1077">
        <v>6517</v>
      </c>
      <c r="D4" s="110">
        <v>9212042</v>
      </c>
      <c r="E4" s="70">
        <v>49724</v>
      </c>
      <c r="F4" s="1076">
        <v>1105222</v>
      </c>
      <c r="G4" s="70">
        <v>5966</v>
      </c>
      <c r="H4" s="1078">
        <v>75851167</v>
      </c>
      <c r="I4" s="1077">
        <v>409426</v>
      </c>
    </row>
    <row r="5" spans="1:9" x14ac:dyDescent="0.25">
      <c r="A5" s="587">
        <v>2021</v>
      </c>
      <c r="B5" s="1079">
        <v>1689369</v>
      </c>
      <c r="C5" s="1080">
        <v>9118</v>
      </c>
      <c r="D5" s="160">
        <v>10632970</v>
      </c>
      <c r="E5" s="212">
        <v>57392</v>
      </c>
      <c r="F5" s="1079">
        <v>0</v>
      </c>
      <c r="G5" s="212">
        <v>0</v>
      </c>
      <c r="H5" s="1081">
        <v>97099120</v>
      </c>
      <c r="I5" s="1080">
        <v>524095</v>
      </c>
    </row>
    <row r="6" spans="1:9" x14ac:dyDescent="0.25">
      <c r="A6" s="588">
        <v>2022</v>
      </c>
      <c r="B6" s="1082">
        <v>1624198</v>
      </c>
      <c r="C6" s="1083">
        <v>8875</v>
      </c>
      <c r="D6" s="169">
        <v>11476750</v>
      </c>
      <c r="E6" s="167">
        <v>62714</v>
      </c>
      <c r="F6" s="1082">
        <v>0</v>
      </c>
      <c r="G6" s="167">
        <v>0</v>
      </c>
      <c r="H6" s="1084">
        <v>16833449</v>
      </c>
      <c r="I6" s="1083">
        <v>91985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2203849</v>
      </c>
      <c r="C4" s="1076"/>
      <c r="D4" s="1077"/>
      <c r="E4" s="1076"/>
      <c r="F4" s="1077"/>
    </row>
    <row r="5" spans="1:6" x14ac:dyDescent="0.25">
      <c r="A5" s="480">
        <v>2021</v>
      </c>
      <c r="B5" s="1081">
        <v>3348314</v>
      </c>
      <c r="C5" s="1079"/>
      <c r="D5" s="1080"/>
      <c r="E5" s="1079"/>
      <c r="F5" s="1080"/>
    </row>
    <row r="6" spans="1:6" ht="15.75" thickBot="1" x14ac:dyDescent="0.3">
      <c r="A6" s="960">
        <v>2022</v>
      </c>
      <c r="B6" s="1085">
        <v>2819447</v>
      </c>
      <c r="C6" s="1086">
        <v>1022118</v>
      </c>
      <c r="D6" s="1087">
        <v>5585</v>
      </c>
      <c r="E6" s="1086">
        <v>1129754</v>
      </c>
      <c r="F6" s="1087">
        <v>6173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Палилула (Београд)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451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183002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406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11.4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13.7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-2.2000000000000002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74.52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41.6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119.4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2.37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159268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211386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6918</v>
      </c>
      <c r="C63" s="548">
        <f>IF(ISBLANK('DEM2'!C7),"-",'DEM2'!C7)</f>
        <v>7505</v>
      </c>
      <c r="D63" s="548"/>
      <c r="E63" s="548">
        <f>IF(ISBLANK('DEM2'!D8),"-",'DEM2'!D8)</f>
        <v>6511</v>
      </c>
      <c r="F63" s="548">
        <f>IF(ISBLANK('DEM2'!C8),"-",'DEM2'!C8)</f>
        <v>6944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7281</v>
      </c>
      <c r="C64" s="317">
        <f>IF(ISBLANK('DEM2'!F7),"-",'DEM2'!F7)</f>
        <v>7767</v>
      </c>
      <c r="D64" s="789"/>
      <c r="E64" s="317">
        <f>IF(ISBLANK('DEM2'!G8),"-",'DEM2'!G8)</f>
        <v>7246</v>
      </c>
      <c r="F64" s="317">
        <f>IF(ISBLANK('DEM2'!F8),"-",'DEM2'!F8)</f>
        <v>7674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3457</v>
      </c>
      <c r="C65" s="345">
        <f>IF(ISBLANK('DEM2'!I7),"-",'DEM2'!I7)</f>
        <v>3645</v>
      </c>
      <c r="D65" s="393"/>
      <c r="E65" s="345">
        <f>IF(ISBLANK('DEM2'!J8),"-",'DEM2'!J8)</f>
        <v>3447</v>
      </c>
      <c r="F65" s="345">
        <f>IF(ISBLANK('DEM2'!I8),"-",'DEM2'!I8)</f>
        <v>3645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16773</v>
      </c>
      <c r="C66" s="317">
        <f>IF(ISBLANK('DEM2'!L7),"-",'DEM2'!L7)</f>
        <v>17983</v>
      </c>
      <c r="D66" s="395"/>
      <c r="E66" s="317">
        <f>IF(ISBLANK('DEM2'!M8),"-",'DEM2'!M8)</f>
        <v>16308</v>
      </c>
      <c r="F66" s="317">
        <f>IF(ISBLANK('DEM2'!L8),"-",'DEM2'!L8)</f>
        <v>17342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14906</v>
      </c>
      <c r="C67" s="317">
        <f>IF(ISBLANK('DEM2'!O7),"-",'DEM2'!O7)</f>
        <v>15147</v>
      </c>
      <c r="D67" s="395"/>
      <c r="E67" s="317">
        <f>IF(ISBLANK('DEM2'!P8),"-",'DEM2'!P8)</f>
        <v>15108</v>
      </c>
      <c r="F67" s="317">
        <f>IF(ISBLANK('DEM2'!O8),"-",'DEM2'!O8)</f>
        <v>15317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63218</v>
      </c>
      <c r="C68" s="414">
        <f>IF(ISBLANK('DEM2'!R7),"-",'DEM2'!R7)</f>
        <v>59939</v>
      </c>
      <c r="D68" s="420"/>
      <c r="E68" s="414">
        <f>IF(ISBLANK('DEM2'!S8),"-",'DEM2'!S8)</f>
        <v>62435</v>
      </c>
      <c r="F68" s="414">
        <f>IF(ISBLANK('DEM2'!R8),"-",'DEM2'!R8)</f>
        <v>59126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97124</v>
      </c>
      <c r="C69" s="463">
        <f>IF(ISBLANK('DEM2'!U7),"-",'DEM2'!U7)</f>
        <v>88146</v>
      </c>
      <c r="D69" s="799"/>
      <c r="E69" s="463">
        <f>IF(ISBLANK('DEM2'!V8),"-",'DEM2'!V8)</f>
        <v>96024</v>
      </c>
      <c r="F69" s="463">
        <f>IF(ISBLANK('DEM2'!U8),"-",'DEM2'!U8)</f>
        <v>86978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4.8</v>
      </c>
      <c r="G115" s="800">
        <f>IF(ISBLANK('DEM2'!E23),"-",'DEM2'!E23)</f>
        <v>8.1999999999999993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1.4</v>
      </c>
      <c r="G116" s="407">
        <f>IF(ISBLANK('DEM2'!E24),"-",'DEM2'!E24)</f>
        <v>4.7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2.4</v>
      </c>
      <c r="G117" s="801">
        <f>IF(ISBLANK('DEM2'!E25),"-",'DEM2'!E25)</f>
        <v>5.2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74555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74206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40.5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97578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4973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>
        <f>IF(ISBLANK(SIROMASTVO1!B6),"-",SIROMASTVO1!B6)</f>
        <v>11.9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>
        <f>IF(ISBLANK(SIROMASTVO1!B7),"-",SIROMASTVO1!B7)</f>
        <v>10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>
        <f>IF(ISBLANK(SIROMASTVO1!B4),"-",SIROMASTVO1!B4)</f>
        <v>32.5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>
        <f>IF(ISBLANK(SIROMASTVO1!B5),"-",SIROMASTVO1!B5)</f>
        <v>3.6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16833449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>
        <f>IF(ISBLANK('EKO4'!B9),"-",'EKO4'!B9)</f>
        <v>91985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11476750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2051697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>
        <f>IF(ISBLANK('EKO6'!E6),"-",'EKO6'!E6)</f>
        <v>62714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1624198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>
        <f>IF(ISBLANK('EKO6'!C6),"-",'EKO6'!C6)</f>
        <v>8875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>
        <f>IF(ISBLANK('EKO6'!G6),"-",'EKO6'!G6)</f>
        <v>0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>
        <f>IF(ISBLANK('EKO4'!B4),"-",'EKO4'!B4)</f>
        <v>1022118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>
        <f>IF(ISBLANK('EKO4'!B5),"-",'EKO4'!B5)</f>
        <v>5585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>
        <f>IF(ISBLANK('EKO4'!B6),"-",'EKO4'!B6)</f>
        <v>1129754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>
        <f>IF(ISBLANK('EKO4'!B7),"-",'EKO4'!B7)</f>
        <v>6173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>
        <f>IF(ISBLANK('EKO4'!B10),"-",'EKO4'!B10)</f>
        <v>5342</v>
      </c>
      <c r="D263" s="1142"/>
      <c r="E263" s="1142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>
        <f>IF(ISBLANK('EKO4'!B13),"-",'EKO4'!B13)</f>
        <v>8837</v>
      </c>
      <c r="D264" s="1116"/>
      <c r="E264" s="111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>
        <f>IF(ISBLANK('EKO4'!B16),"-",'EKO4'!B16)</f>
        <v>2819447</v>
      </c>
      <c r="D265" s="1119"/>
      <c r="E265" s="1119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1705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3302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1366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25690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1668</v>
      </c>
      <c r="C300" s="808">
        <f>IF(ISBLANK(POLJ3!C4),"-",POLJ3!C4)</f>
        <v>273</v>
      </c>
      <c r="D300" s="1128">
        <f>IF(ISBLANK(POLJ3!D4),"-",POLJ3!D4)</f>
        <v>1395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1899</v>
      </c>
      <c r="C301" s="789">
        <f>IF(ISBLANK(POLJ3!C5),"-",POLJ3!C5)</f>
        <v>1195</v>
      </c>
      <c r="D301" s="1129">
        <f>IF(ISBLANK(POLJ3!D5),"-",POLJ3!D5)</f>
        <v>704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6</v>
      </c>
      <c r="C302" s="790">
        <f>IF(ISBLANK(POLJ3!C6),"-",POLJ3!C6)</f>
        <v>0</v>
      </c>
      <c r="D302" s="1130">
        <f>IF(ISBLANK(POLJ3!D6),"-",POLJ3!D6)</f>
        <v>6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1362</v>
      </c>
      <c r="C303" s="791">
        <f>IF(ISBLANK(POLJ3!C7),"-",POLJ3!C7)</f>
        <v>396</v>
      </c>
      <c r="D303" s="1110">
        <f>IF(ISBLANK(POLJ3!D7),"-",POLJ3!D7)</f>
        <v>966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1705</v>
      </c>
      <c r="C304" s="807">
        <f>IF(ISBLANK(POLJ3!C8),"-",POLJ3!C8)</f>
        <v>272</v>
      </c>
      <c r="D304" s="1158">
        <f>IF(ISBLANK(POLJ3!D8),"-",POLJ3!D8)</f>
        <v>1433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>
        <f>IF(ISBLANK(POLJ2!B3),"-",POLJ2!B3)</f>
        <v>43.66</v>
      </c>
      <c r="C310" s="1159"/>
      <c r="D310" s="3"/>
      <c r="E310" s="5"/>
      <c r="F310" s="5"/>
      <c r="G310" s="815" t="s">
        <v>765</v>
      </c>
      <c r="H310" s="816">
        <f>IF(ISBLANK(POLJ2!H3),"-",POLJ2!H3)</f>
        <v>19746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>
        <f>IF(ISBLANK(POLJ2!B4),"-",POLJ2!B4)</f>
        <v>20968.259999999998</v>
      </c>
      <c r="C311" s="1160"/>
      <c r="D311" s="3"/>
      <c r="E311" s="5"/>
      <c r="F311" s="5"/>
      <c r="G311" s="810" t="s">
        <v>766</v>
      </c>
      <c r="H311" s="248">
        <f>IF(ISBLANK(POLJ2!H4),"-",POLJ2!H4)</f>
        <v>38589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>
        <f>IF(ISBLANK(POLJ2!B5),"-",POLJ2!B5)</f>
        <v>269.86</v>
      </c>
      <c r="C312" s="1160"/>
      <c r="D312" s="3"/>
      <c r="E312" s="5"/>
      <c r="F312" s="5"/>
      <c r="G312" s="810" t="s">
        <v>767</v>
      </c>
      <c r="H312" s="248">
        <f>IF(ISBLANK(POLJ2!H5),"-",POLJ2!H5)</f>
        <v>985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>
        <f>IF(ISBLANK(POLJ2!B6),"-",POLJ2!B6)</f>
        <v>11.16</v>
      </c>
      <c r="C313" s="1160"/>
      <c r="D313" s="3"/>
      <c r="E313" s="5"/>
      <c r="F313" s="5"/>
      <c r="G313" s="812" t="s">
        <v>768</v>
      </c>
      <c r="H313" s="249">
        <f>IF(ISBLANK(POLJ2!H6),"-",POLJ2!H6)</f>
        <v>62417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>
        <f>IF(ISBLANK(POLJ2!B7),"-",POLJ2!B7)</f>
        <v>33.65</v>
      </c>
      <c r="C314" s="1160"/>
      <c r="D314" s="3"/>
      <c r="E314" s="5"/>
      <c r="F314" s="5"/>
      <c r="G314" s="814" t="s">
        <v>16</v>
      </c>
      <c r="H314" s="817">
        <f>IF(ISBLANK(POLJ2!H7),"-",POLJ2!H7)</f>
        <v>121737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>
        <f>IF(ISBLANK(POLJ2!B8),"-",POLJ2!B8)</f>
        <v>259.70999999999998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>
        <f>IF(ISBLANK(POLJ2!B9),"-",POLJ2!B9)</f>
        <v>21586.3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>
        <f>IF(ISBLANK(OBRAZ1!B4),"-",OBRAZ1!B4)</f>
        <v>27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>
        <f>IF(ISBLANK(OBRAZ1!B5),"-",OBRAZ1!B5)</f>
        <v>78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>
        <f>IF(ISBLANK(OBRAZ1!B6),"-",OBRAZ1!B6)</f>
        <v>2507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>
        <f>IF(ISBLANK(OBRAZ1!B7),"-",OBRAZ1!B7)</f>
        <v>51.6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7710</v>
      </c>
      <c r="I364" s="808">
        <f>IF(ISBLANK(OBRAZ2!I6),"-",OBRAZ2!I6)</f>
        <v>7334</v>
      </c>
      <c r="J364" s="808">
        <f>IF(ISBLANK(OBRAZ2!J6),"-",OBRAZ2!J6)</f>
        <v>376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>
        <f>IF(ISBLANK(OBRAZ1!B8),"-",OBRAZ1!B8)</f>
        <v>3549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173</v>
      </c>
      <c r="I365" s="789">
        <f>IF(ISBLANK(OBRAZ2!I7),"-",OBRAZ2!I7)</f>
        <v>151</v>
      </c>
      <c r="J365" s="789">
        <f>IF(ISBLANK(OBRAZ2!J7),"-",OBRAZ2!J7)</f>
        <v>22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>
        <f>IF(ISBLANK(OBRAZ1!B9),"-",OBRAZ1!B9)</f>
        <v>74.099999999999994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27</v>
      </c>
      <c r="I366" s="807">
        <f>IF(ISBLANK(OBRAZ2!I8),"-",OBRAZ2!I8)</f>
        <v>27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>
        <f>IF(ISBLANK(OBRAZ1!B10),"-",OBRAZ1!B10)</f>
        <v>1711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6.5772165219679032E-2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7.7821011673151752E-2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75.138121546961329</v>
      </c>
      <c r="I377" s="851">
        <f>IF(ISBLANK(OBRAZ2!C14),"-",OBRAZ2!C23)</f>
        <v>76.329442282749667</v>
      </c>
      <c r="J377" s="851">
        <f>IF(ISBLANK(OBRAZ2!D14),"-",OBRAZ2!D23)</f>
        <v>77.970902536371838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4.7619047619047619</v>
      </c>
      <c r="I379" s="851">
        <f>IF(ISBLANK(OBRAZ2!C16),"-",OBRAZ2!C25)</f>
        <v>4.0856031128404666</v>
      </c>
      <c r="J379" s="851">
        <f>IF(ISBLANK(OBRAZ2!D16),"-",OBRAZ2!D25)</f>
        <v>3.4504956868803913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20.034201525914234</v>
      </c>
      <c r="I380" s="852">
        <f>IF(ISBLANK(OBRAZ2!C17),"-",OBRAZ2!C26)</f>
        <v>19.507133592736707</v>
      </c>
      <c r="J380" s="852">
        <f>IF(ISBLANK(OBRAZ2!D17),"-",OBRAZ2!D26)</f>
        <v>18.578601776747782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>
        <f>IF(ISBLANK(OBRAZ5!B4),"-",OBRAZ5!B4)</f>
        <v>18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>
        <f>IF(ISBLANK(OBRAZ5!B5),"-",OBRAZ5!B5)</f>
        <v>9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6661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6488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318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103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>
        <f>IF(ISBLANK(OBRAZ5!B12),"-",OBRAZ5!B12)</f>
        <v>88.6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>
        <f>IF(ISBLANK(OBRAZ5!B13),"-",OBRAZ5!B13)</f>
        <v>1493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>
        <f>IF(ISBLANK(OBRAZ5!B14),"-",OBRAZ5!B14)</f>
        <v>85.8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>
        <f>IF(ISBLANK(OBRAZ5!B15),"-",OBRAZ5!B15)</f>
        <v>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>
        <f>IF(ISBLANK(OBRAZ5!B17),"-",OBRAZ5!B17)</f>
        <v>517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>
        <f>IF(ISBLANK(OBRAZ7!B4),"-",OBRAZ7!B4)</f>
        <v>5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>
        <f>IF(COUNT(OBRAZ8!B7,OBRAZ8!E7,OBRAZ8!H7)=0,"-",OBRAZ8!K7)</f>
        <v>4076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>
        <f>IF(COUNT(OBRAZ8!B23,OBRAZ8!E23,OBRAZ8!H23)=0,"-",OBRAZ8!K23)</f>
        <v>1010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>
        <f>IF(ISBLANK(OBRAZ7!B9),"-",OBRAZ7!B9)</f>
        <v>1.7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141449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209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24722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>
        <f>IF(ISBLANK(ZDRAV1!B4),"-",ZDRAV1!B4)</f>
        <v>207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>
        <f>IF(ISBLANK(ZDRAV1!B5),"-",ZDRAV1!B5)</f>
        <v>1.1000000000000001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>
        <f>IF(ISBLANK(ZDRAV1!B8),"-",ZDRAV1!B8)</f>
        <v>0.13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>
        <f>IF(ISBLANK(ZDRAV1!B9),"-",ZDRAV1!B9)</f>
        <v>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73.099999999999994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>
        <f>IF(ISBLANK(ZDRAV1!B11),"-",ZDRAV1!B11)</f>
        <v>0.44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>
        <f>IF(ISBLANK(ZDRAV1!B18),"-",ZDRAV1!B18)</f>
        <v>77.400000000000006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>
        <f>IF(ISBLANK(ZDRAV1!B19),"-",ZDRAV1!B19)</f>
        <v>91.1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>
        <f>IF(ISBLANK('SOC1'!B4),"-",'SOC1'!B4)</f>
        <v>13481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>
        <f>IF(ISBLANK('SOC1'!B5),"-",'SOC1'!B5)</f>
        <v>7.4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>
        <f>IF(ISBLANK('SOC1'!B8),"-",'SOC1'!B8)</f>
        <v>35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>
        <f>IF(ISBLANK('SOC1'!B9),"-",'SOC1'!B9)</f>
        <v>385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>
        <f>IF(ISBLANK('SOC1'!B10),"-",'SOC1'!B10)</f>
        <v>5228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>
        <f>IF(ISBLANK('SOC9'!E7),"-",'SOC9'!E7)</f>
        <v>25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>
        <f>IF(ISBLANK('SOC3'!B4),"-",'SOC3'!B4)</f>
        <v>118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>
        <f>IF(ISBLANK('SOC3'!B5),"-",'SOC3'!B5)</f>
        <v>3.7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>
        <f>IF(ISBLANK('SOC3'!B6),"-",'SOC3'!B6)</f>
        <v>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>
        <f>IF(ISBLANK('SOC3'!B7),"-",'SOC3'!B7)</f>
        <v>2.7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>
        <f>IF(ISBLANK('SOC3'!B8),"-",'SOC3'!B8)</f>
        <v>8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>
        <f>IF(ISBLANK('SOC3'!B9),"-",'SOC3'!B9)</f>
        <v>100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>
        <f>IF(ISBLANK('SOC5'!B4),"-",'SOC5'!B4)</f>
        <v>1122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>
        <f>IF(ISBLANK('SOC5'!B5),"-",'SOC5'!B5)</f>
        <v>0.7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2035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>
        <f>IF(ISBLANK('SOC5'!B7),"-",'SOC5'!B7)</f>
        <v>6.5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1492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>
        <f>IF(ISBLANK('SOC5'!B9),"-",'SOC5'!B9)</f>
        <v>4.3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>
        <f>IF('SOC6'!E7&gt;0,'SOC6'!E7,"-")</f>
        <v>349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>
        <f>IF(ISBLANK('SOC5'!B11),"-",'SOC5'!B11)</f>
        <v>811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>
        <f>IF(ISBLANK('SOC7'!B5),"-",'SOC7'!B5)</f>
        <v>1033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>
        <f>IF(ISBLANK('SOC7'!B6),"-",'SOC7'!B6)</f>
        <v>1092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>
        <f>IF(ISBLANK('SOC7'!B9),"-",'SOC7'!B9)</f>
        <v>119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>
        <f>IF(ISBLANK('SOC7'!B10),"-",'SOC7'!B10)</f>
        <v>5.4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>
        <f>IF(ISBLANK(IZBORI!B4),"-",IZBORI!B4)</f>
        <v>34.1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>
        <f>IF(ISBLANK(IZBORI!B5),"-",IZBORI!B5)</f>
        <v>41.8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>
        <f>IF(ISBLANK(PRAV1!B4),"-",PRAV1!B4)</f>
        <v>28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>
        <f>IF(ISBLANK(PRAV1!B5),"-",PRAV1!B5)</f>
        <v>237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>
        <f>IF(ISBLANK(PRAV1!B6),"-",PRAV1!B6)</f>
        <v>43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>
        <f>IF(ISBLANK(SAOBINFR1!B4),"-",SAOBINFR1!B4)</f>
        <v>294.41500000000002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>
        <f>IF(ISBLANK(SAOBINFR1!B11),"-",SAOBINFR1!B11)</f>
        <v>5.9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>
        <f>IF(ISBLANK(SAOBINFR1!B9),"-",SAOBINFR1!B9)</f>
        <v>5284.72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>
        <f>IF(ISBLANK(SAOBINFR1!B10),"-",SAOBINFR1!B10)</f>
        <v>12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>
        <f>IF(ISBLANK(INDEKSI1!B6),"-",INDEKSI1!B6)</f>
        <v>15.85004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>
        <f>IF(ISBLANK(INDEKSI1!B7),"-",INDEKSI1!B7)</f>
        <v>31</v>
      </c>
      <c r="D696" s="315"/>
      <c r="E696" s="314"/>
      <c r="F696" s="5"/>
      <c r="G696" s="837">
        <v>2012</v>
      </c>
      <c r="H696" s="835">
        <f>IF(ISBLANK(INDEKSI2!B5),"-",INDEKSI2!B5)</f>
        <v>37.229999999999997</v>
      </c>
      <c r="I696" s="835">
        <f>IF(ISBLANK(INDEKSI2!C5),"-",INDEKSI2!C5)</f>
        <v>13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>
        <f>IF(ISBLANK(INDEKSI1!B8),"-",INDEKSI1!B8)</f>
        <v>50.13</v>
      </c>
      <c r="D697" s="315"/>
      <c r="E697" s="314"/>
      <c r="F697" s="5"/>
      <c r="G697" s="838">
        <v>2013</v>
      </c>
      <c r="H697" s="559">
        <f>IF(ISBLANK(INDEKSI2!B6),"-",INDEKSI2!B6)</f>
        <v>38.619999999999997</v>
      </c>
      <c r="I697" s="559">
        <f>IF(ISBLANK(INDEKSI2!C6),"-",INDEKSI2!C6)</f>
        <v>10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40.729999999999997</v>
      </c>
      <c r="I698" s="836">
        <f>IF(ISBLANK(INDEKSI2!C7),"-",INDEKSI2!C7)</f>
        <v>8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14985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85353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49816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221677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32.5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3.6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11.9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10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40.729999999999997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8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15.85004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31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50.13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39.39</v>
      </c>
      <c r="C4" s="721">
        <v>10</v>
      </c>
      <c r="D4" s="710"/>
      <c r="E4" s="711"/>
      <c r="F4" s="712"/>
    </row>
    <row r="5" spans="1:6" x14ac:dyDescent="0.25">
      <c r="A5" s="286">
        <v>2012</v>
      </c>
      <c r="B5" s="614">
        <v>37.229999999999997</v>
      </c>
      <c r="C5" s="722">
        <v>13</v>
      </c>
      <c r="D5" s="713"/>
      <c r="E5" s="641"/>
      <c r="F5" s="714"/>
    </row>
    <row r="6" spans="1:6" x14ac:dyDescent="0.25">
      <c r="A6" s="286">
        <v>2013</v>
      </c>
      <c r="B6" s="614">
        <v>38.619999999999997</v>
      </c>
      <c r="C6" s="722">
        <v>10</v>
      </c>
      <c r="D6" s="715">
        <v>15.85004</v>
      </c>
      <c r="E6" s="609">
        <v>31</v>
      </c>
      <c r="F6" s="716">
        <v>50.13</v>
      </c>
    </row>
    <row r="7" spans="1:6" x14ac:dyDescent="0.25">
      <c r="A7" s="219">
        <v>2014</v>
      </c>
      <c r="B7" s="615">
        <v>40.729999999999997</v>
      </c>
      <c r="C7" s="723">
        <v>8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1705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1366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3302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43.66</v>
      </c>
      <c r="G3" s="217" t="s">
        <v>765</v>
      </c>
      <c r="H3" s="71">
        <v>19746</v>
      </c>
    </row>
    <row r="4" spans="1:9" x14ac:dyDescent="0.25">
      <c r="A4" s="286" t="s">
        <v>760</v>
      </c>
      <c r="B4" s="214">
        <v>20968.259999999998</v>
      </c>
      <c r="G4" s="286" t="s">
        <v>766</v>
      </c>
      <c r="H4" s="214">
        <v>38589</v>
      </c>
    </row>
    <row r="5" spans="1:9" x14ac:dyDescent="0.25">
      <c r="A5" s="286" t="s">
        <v>761</v>
      </c>
      <c r="B5" s="214">
        <v>269.86</v>
      </c>
      <c r="G5" s="286" t="s">
        <v>767</v>
      </c>
      <c r="H5" s="214">
        <v>985</v>
      </c>
    </row>
    <row r="6" spans="1:9" x14ac:dyDescent="0.25">
      <c r="A6" s="286" t="s">
        <v>762</v>
      </c>
      <c r="B6" s="214">
        <v>11.16</v>
      </c>
      <c r="G6" s="286" t="s">
        <v>768</v>
      </c>
      <c r="H6" s="214">
        <v>62417</v>
      </c>
    </row>
    <row r="7" spans="1:9" x14ac:dyDescent="0.25">
      <c r="A7" s="286" t="s">
        <v>763</v>
      </c>
      <c r="B7" s="214">
        <v>33.65</v>
      </c>
      <c r="G7" s="1" t="s">
        <v>24</v>
      </c>
      <c r="H7" s="288">
        <v>121737</v>
      </c>
    </row>
    <row r="8" spans="1:9" x14ac:dyDescent="0.25">
      <c r="A8" s="287" t="s">
        <v>764</v>
      </c>
      <c r="B8" s="73">
        <v>259.70999999999998</v>
      </c>
    </row>
    <row r="9" spans="1:9" x14ac:dyDescent="0.25">
      <c r="A9" s="1" t="s">
        <v>24</v>
      </c>
      <c r="B9" s="288">
        <v>21586.3</v>
      </c>
      <c r="I9" s="41" t="s">
        <v>876</v>
      </c>
    </row>
    <row r="10" spans="1:9" x14ac:dyDescent="0.25">
      <c r="G10" s="29" t="s">
        <v>775</v>
      </c>
      <c r="H10" s="58">
        <v>25690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1668</v>
      </c>
      <c r="C4" s="55">
        <v>273</v>
      </c>
      <c r="D4" s="110">
        <v>1395</v>
      </c>
    </row>
    <row r="5" spans="1:4" ht="30" customHeight="1" x14ac:dyDescent="0.25">
      <c r="A5" s="274" t="s">
        <v>884</v>
      </c>
      <c r="B5" s="212">
        <v>1899</v>
      </c>
      <c r="C5" s="58">
        <v>1195</v>
      </c>
      <c r="D5" s="160">
        <v>704</v>
      </c>
    </row>
    <row r="6" spans="1:4" x14ac:dyDescent="0.25">
      <c r="A6" s="274" t="s">
        <v>772</v>
      </c>
      <c r="B6" s="212">
        <v>6</v>
      </c>
      <c r="C6" s="58">
        <v>0</v>
      </c>
      <c r="D6" s="160">
        <v>6</v>
      </c>
    </row>
    <row r="7" spans="1:4" ht="30" x14ac:dyDescent="0.25">
      <c r="A7" s="274" t="s">
        <v>773</v>
      </c>
      <c r="B7" s="212">
        <v>1362</v>
      </c>
      <c r="C7" s="58">
        <v>396</v>
      </c>
      <c r="D7" s="160">
        <v>966</v>
      </c>
    </row>
    <row r="8" spans="1:4" x14ac:dyDescent="0.25">
      <c r="A8" s="201" t="s">
        <v>774</v>
      </c>
      <c r="B8" s="72">
        <v>1705</v>
      </c>
      <c r="C8" s="61">
        <v>272</v>
      </c>
      <c r="D8" s="111">
        <v>1433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62.927856766719323</v>
      </c>
      <c r="C15" s="278">
        <f>D5/B5*100</f>
        <v>37.072143233280677</v>
      </c>
    </row>
    <row r="16" spans="1:4" ht="30" x14ac:dyDescent="0.25">
      <c r="A16" s="279" t="s">
        <v>821</v>
      </c>
      <c r="B16" s="283">
        <f>C4/B4*100</f>
        <v>16.366906474820144</v>
      </c>
      <c r="C16" s="280">
        <f>D4/B4*100</f>
        <v>83.633093525179859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62.927856766719323</v>
      </c>
      <c r="C22" s="278">
        <f t="shared" si="0"/>
        <v>37.072143233280677</v>
      </c>
    </row>
    <row r="23" spans="1:3" ht="30" x14ac:dyDescent="0.25">
      <c r="A23" s="279" t="s">
        <v>858</v>
      </c>
      <c r="B23" s="285">
        <f t="shared" si="0"/>
        <v>16.366906474820144</v>
      </c>
      <c r="C23" s="284">
        <f t="shared" si="0"/>
        <v>83.633093525179859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27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78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2507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51.6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3549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74.099999999999994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1711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7678</v>
      </c>
      <c r="C6" s="973">
        <v>7300</v>
      </c>
      <c r="D6" s="945">
        <v>378</v>
      </c>
      <c r="E6" s="973">
        <v>7602</v>
      </c>
      <c r="F6" s="973">
        <v>7236</v>
      </c>
      <c r="G6" s="945">
        <v>366</v>
      </c>
      <c r="H6" s="599">
        <v>7710</v>
      </c>
      <c r="I6" s="616">
        <v>7334</v>
      </c>
      <c r="J6" s="945">
        <v>376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214</v>
      </c>
      <c r="C7" s="975">
        <v>206</v>
      </c>
      <c r="D7" s="976">
        <v>8</v>
      </c>
      <c r="E7" s="975">
        <v>79</v>
      </c>
      <c r="F7" s="975">
        <v>79</v>
      </c>
      <c r="G7" s="976">
        <v>0</v>
      </c>
      <c r="H7" s="753">
        <v>173</v>
      </c>
      <c r="I7" s="690">
        <v>151</v>
      </c>
      <c r="J7" s="976">
        <v>22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29</v>
      </c>
      <c r="C8" s="978">
        <v>29</v>
      </c>
      <c r="D8" s="979">
        <v>0</v>
      </c>
      <c r="E8" s="978">
        <v>14</v>
      </c>
      <c r="F8" s="978">
        <v>14</v>
      </c>
      <c r="G8" s="979">
        <v>0</v>
      </c>
      <c r="H8" s="754">
        <v>27</v>
      </c>
      <c r="I8" s="691">
        <v>27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5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6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5712</v>
      </c>
      <c r="C14" s="751">
        <v>5885</v>
      </c>
      <c r="D14" s="751">
        <v>6056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362</v>
      </c>
      <c r="C16" s="1029">
        <v>315</v>
      </c>
      <c r="D16" s="751">
        <v>268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1523</v>
      </c>
      <c r="C17" s="752">
        <v>1504</v>
      </c>
      <c r="D17" s="752">
        <v>1443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6.5772165219679032E-2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7.7821011673151752E-2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75.138121546961329</v>
      </c>
      <c r="C23" s="290">
        <f>C14/SUM(C12:C17)*100</f>
        <v>76.329442282749667</v>
      </c>
      <c r="D23" s="290">
        <f>D14/SUM(D12:D17)*100</f>
        <v>77.970902536371838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4.7619047619047619</v>
      </c>
      <c r="C25" s="290">
        <f>C16/SUM(C12:C17)*100</f>
        <v>4.0856031128404666</v>
      </c>
      <c r="D25" s="290">
        <f>D16/SUM(D12:D17)*100</f>
        <v>3.4504956868803913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20.034201525914234</v>
      </c>
      <c r="C26" s="291">
        <f>C17/SUM(C12:C17)*100</f>
        <v>19.507133592736707</v>
      </c>
      <c r="D26" s="291">
        <f>D17/SUM(D12:D17)*100</f>
        <v>18.578601776747782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14.1</v>
      </c>
      <c r="C7" s="600">
        <v>12.3</v>
      </c>
      <c r="D7" s="600">
        <v>13</v>
      </c>
    </row>
    <row r="8" spans="1:6" x14ac:dyDescent="0.25">
      <c r="A8" s="695" t="s">
        <v>944</v>
      </c>
      <c r="B8" s="751">
        <v>2.9</v>
      </c>
      <c r="C8" s="751">
        <v>2.6</v>
      </c>
      <c r="D8" s="751">
        <v>1</v>
      </c>
    </row>
    <row r="9" spans="1:6" x14ac:dyDescent="0.25">
      <c r="A9" s="696" t="s">
        <v>224</v>
      </c>
      <c r="B9" s="752">
        <v>83</v>
      </c>
      <c r="C9" s="752">
        <v>85.2</v>
      </c>
      <c r="D9" s="752">
        <v>86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14.1</v>
      </c>
      <c r="C13" s="697">
        <f t="shared" ref="C13:D13" si="1">IF(ISBLANK(C7),"",C7)</f>
        <v>12.3</v>
      </c>
      <c r="D13" s="697">
        <f t="shared" si="1"/>
        <v>13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2.9</v>
      </c>
      <c r="C14" s="698">
        <f t="shared" si="2"/>
        <v>2.6</v>
      </c>
      <c r="D14" s="698">
        <f t="shared" si="2"/>
        <v>1</v>
      </c>
    </row>
    <row r="15" spans="1:6" x14ac:dyDescent="0.25">
      <c r="A15" s="702" t="s">
        <v>1630</v>
      </c>
      <c r="B15" s="699">
        <f t="shared" si="2"/>
        <v>83</v>
      </c>
      <c r="C15" s="699">
        <f t="shared" si="2"/>
        <v>85.2</v>
      </c>
      <c r="D15" s="699">
        <f t="shared" si="2"/>
        <v>86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14.1</v>
      </c>
      <c r="C18" s="697">
        <f t="shared" ref="C18:D18" si="4">IF(ISBLANK(C7),"",C7)</f>
        <v>12.3</v>
      </c>
      <c r="D18" s="697">
        <f t="shared" si="4"/>
        <v>13</v>
      </c>
    </row>
    <row r="19" spans="1:5" x14ac:dyDescent="0.25">
      <c r="A19" s="701" t="s">
        <v>1632</v>
      </c>
      <c r="B19" s="698">
        <f t="shared" ref="B19:D20" si="5">IF(ISBLANK(B8),"",B8)</f>
        <v>2.9</v>
      </c>
      <c r="C19" s="698">
        <f t="shared" si="5"/>
        <v>2.6</v>
      </c>
      <c r="D19" s="698">
        <f t="shared" si="5"/>
        <v>1</v>
      </c>
    </row>
    <row r="20" spans="1:5" x14ac:dyDescent="0.25">
      <c r="A20" s="702" t="s">
        <v>1633</v>
      </c>
      <c r="B20" s="699">
        <f t="shared" si="5"/>
        <v>83</v>
      </c>
      <c r="C20" s="699">
        <f t="shared" si="5"/>
        <v>85.2</v>
      </c>
      <c r="D20" s="699">
        <f t="shared" si="5"/>
        <v>86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89</v>
      </c>
      <c r="C5" s="611">
        <v>96.9</v>
      </c>
      <c r="D5" s="1030">
        <v>93.1</v>
      </c>
      <c r="F5" s="28"/>
      <c r="G5" s="693">
        <f>A5</f>
        <v>2020</v>
      </c>
      <c r="H5" s="669">
        <f>IF(ISBLANK(B5),"",B5)</f>
        <v>89</v>
      </c>
      <c r="I5" s="618">
        <f t="shared" ref="H5:I7" si="0">IF(ISBLANK(C5),"",C5)</f>
        <v>96.9</v>
      </c>
    </row>
    <row r="6" spans="1:10" x14ac:dyDescent="0.25">
      <c r="A6" s="749">
        <v>2021</v>
      </c>
      <c r="B6" s="601">
        <v>92.5</v>
      </c>
      <c r="C6" s="612">
        <v>90.8</v>
      </c>
      <c r="D6" s="946">
        <v>91.6</v>
      </c>
      <c r="F6" s="44"/>
      <c r="G6" s="693">
        <f t="shared" ref="G6:G7" si="1">A6</f>
        <v>2021</v>
      </c>
      <c r="H6" s="670">
        <f t="shared" si="0"/>
        <v>92.5</v>
      </c>
      <c r="I6" s="619">
        <f t="shared" si="0"/>
        <v>90.8</v>
      </c>
    </row>
    <row r="7" spans="1:10" x14ac:dyDescent="0.25">
      <c r="A7" s="750">
        <v>2022</v>
      </c>
      <c r="B7" s="601">
        <v>87.1</v>
      </c>
      <c r="C7" s="612">
        <v>87.1</v>
      </c>
      <c r="D7" s="946">
        <v>87.1</v>
      </c>
      <c r="F7" s="44"/>
      <c r="G7" s="693">
        <f t="shared" si="1"/>
        <v>2022</v>
      </c>
      <c r="H7" s="671">
        <f t="shared" si="0"/>
        <v>87.1</v>
      </c>
      <c r="I7" s="620">
        <f t="shared" si="0"/>
        <v>87.1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89</v>
      </c>
      <c r="I13" s="618">
        <f>IF(ISBLANK(C5),"",C5)</f>
        <v>96.9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92.5</v>
      </c>
      <c r="I14" s="619">
        <f t="shared" si="3"/>
        <v>90.8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87.1</v>
      </c>
      <c r="I15" s="620">
        <f t="shared" si="4"/>
        <v>87.1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Палилула (Београд)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451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183002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406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11.4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13.7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-2.2000000000000002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74.52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41.6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119.4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2.37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159268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211386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6918</v>
      </c>
      <c r="C63" s="548">
        <f>IF(ISBLANK('DEM2'!C7),"-",'DEM2'!C7)</f>
        <v>7505</v>
      </c>
      <c r="D63" s="548"/>
      <c r="E63" s="548">
        <f>IF(ISBLANK('DEM2'!D8),"-",'DEM2'!D8)</f>
        <v>6511</v>
      </c>
      <c r="F63" s="548">
        <f>IF(ISBLANK('DEM2'!C8),"-",'DEM2'!C8)</f>
        <v>6944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7281</v>
      </c>
      <c r="C64" s="317">
        <f>IF(ISBLANK('DEM2'!F7),"-",'DEM2'!F7)</f>
        <v>7767</v>
      </c>
      <c r="D64" s="789"/>
      <c r="E64" s="317">
        <f>IF(ISBLANK('DEM2'!G8),"-",'DEM2'!G8)</f>
        <v>7246</v>
      </c>
      <c r="F64" s="317">
        <f>IF(ISBLANK('DEM2'!F8),"-",'DEM2'!F8)</f>
        <v>7674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3457</v>
      </c>
      <c r="C65" s="345">
        <f>IF(ISBLANK('DEM2'!I7),"-",'DEM2'!I7)</f>
        <v>3645</v>
      </c>
      <c r="D65" s="393"/>
      <c r="E65" s="345">
        <f>IF(ISBLANK('DEM2'!J8),"-",'DEM2'!J8)</f>
        <v>3447</v>
      </c>
      <c r="F65" s="345">
        <f>IF(ISBLANK('DEM2'!I8),"-",'DEM2'!I8)</f>
        <v>3645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16773</v>
      </c>
      <c r="C66" s="348">
        <f>IF(ISBLANK('DEM2'!L7),"-",'DEM2'!L7)</f>
        <v>17983</v>
      </c>
      <c r="D66" s="394"/>
      <c r="E66" s="348">
        <f>IF(ISBLANK('DEM2'!M8),"-",'DEM2'!M8)</f>
        <v>16308</v>
      </c>
      <c r="F66" s="348">
        <f>IF(ISBLANK('DEM2'!L8),"-",'DEM2'!L8)</f>
        <v>17342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14906</v>
      </c>
      <c r="C67" s="345">
        <f>IF(ISBLANK('DEM2'!O7),"-",'DEM2'!O7)</f>
        <v>15147</v>
      </c>
      <c r="D67" s="393"/>
      <c r="E67" s="345">
        <f>IF(ISBLANK('DEM2'!P8),"-",'DEM2'!P8)</f>
        <v>15108</v>
      </c>
      <c r="F67" s="345">
        <f>IF(ISBLANK('DEM2'!O8),"-",'DEM2'!O8)</f>
        <v>15317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63218</v>
      </c>
      <c r="C68" s="317">
        <f>IF(ISBLANK('DEM2'!R7),"-",'DEM2'!R7)</f>
        <v>59939</v>
      </c>
      <c r="D68" s="395"/>
      <c r="E68" s="317">
        <f>IF(ISBLANK('DEM2'!S8),"-",'DEM2'!S8)</f>
        <v>62435</v>
      </c>
      <c r="F68" s="317">
        <f>IF(ISBLANK('DEM2'!R8),"-",'DEM2'!R8)</f>
        <v>59126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97124</v>
      </c>
      <c r="C69" s="463">
        <f>IF(ISBLANK('DEM2'!U7),"-",'DEM2'!U7)</f>
        <v>88146</v>
      </c>
      <c r="D69" s="799"/>
      <c r="E69" s="463">
        <f>IF(ISBLANK('DEM2'!V8),"-",'DEM2'!V8)</f>
        <v>96024</v>
      </c>
      <c r="F69" s="463">
        <f>IF(ISBLANK('DEM2'!U8),"-",'DEM2'!U8)</f>
        <v>86978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4.8</v>
      </c>
      <c r="G115" s="800">
        <f>IF(ISBLANK('DEM2'!E23),"-",'DEM2'!E23)</f>
        <v>8.1999999999999993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1.4</v>
      </c>
      <c r="G116" s="407">
        <f>IF(ISBLANK('DEM2'!E24),"-",'DEM2'!E24)</f>
        <v>4.7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2.4</v>
      </c>
      <c r="G117" s="801">
        <f>IF(ISBLANK('DEM2'!E25),"-",'DEM2'!E25)</f>
        <v>5.2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74555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74206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40.5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97578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4973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>
        <f>IF(ISBLANK(SIROMASTVO1!B6),"-",SIROMASTVO1!B6)</f>
        <v>11.9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>
        <f>IF(ISBLANK(SIROMASTVO1!B7),"-",SIROMASTVO1!B7)</f>
        <v>10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>
        <f>IF(ISBLANK(SIROMASTVO1!B4),"-",SIROMASTVO1!B4)</f>
        <v>32.5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>
        <f>IF(ISBLANK(SIROMASTVO1!B5),"-",SIROMASTVO1!B5)</f>
        <v>3.6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16833449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>
        <f>IF(ISBLANK('EKO4'!B9),"-",'EKO4'!B9)</f>
        <v>91985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11476750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2051697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>
        <f>IF(ISBLANK('EKO6'!E6),"-",'EKO6'!E6)</f>
        <v>62714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1624198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>
        <f>IF(ISBLANK('EKO6'!C6),"-",'EKO6'!C6)</f>
        <v>8875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>
        <f>IF(ISBLANK('EKO6'!G6),"-",'EKO6'!G6)</f>
        <v>0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>
        <f>IF(ISBLANK('EKO4'!B4),"-",'EKO4'!B4)</f>
        <v>1022118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>
        <f>IF(ISBLANK('EKO4'!B5),"-",'EKO4'!B5)</f>
        <v>5585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>
        <f>IF(ISBLANK('EKO4'!B6),"-",'EKO4'!B6)</f>
        <v>1129754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>
        <f>IF(ISBLANK('EKO4'!B7),"-",'EKO4'!B7)</f>
        <v>6173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>
        <f>IF(ISBLANK('EKO4'!B10),"-",'EKO4'!B10)</f>
        <v>5342</v>
      </c>
      <c r="D263" s="1142"/>
      <c r="E263" s="1142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8837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>
        <f>IF(ISBLANK('EKO4'!B16),"-",'EKO4'!B16)</f>
        <v>2819447</v>
      </c>
      <c r="D265" s="1119"/>
      <c r="E265" s="1119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1705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3302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1366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25690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1668</v>
      </c>
      <c r="C300" s="808">
        <f>IF(ISBLANK(POLJ3!C4),"-",POLJ3!C4)</f>
        <v>273</v>
      </c>
      <c r="D300" s="1128">
        <f>IF(ISBLANK(POLJ3!D4),"-",POLJ3!D4)</f>
        <v>1395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1899</v>
      </c>
      <c r="C301" s="789">
        <f>IF(ISBLANK(POLJ3!C5),"-",POLJ3!C5)</f>
        <v>1195</v>
      </c>
      <c r="D301" s="1129">
        <f>IF(ISBLANK(POLJ3!D5),"-",POLJ3!D5)</f>
        <v>704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6</v>
      </c>
      <c r="C302" s="790">
        <f>IF(ISBLANK(POLJ3!C6),"-",POLJ3!C6)</f>
        <v>0</v>
      </c>
      <c r="D302" s="1130">
        <f>IF(ISBLANK(POLJ3!D6),"-",POLJ3!D6)</f>
        <v>6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1362</v>
      </c>
      <c r="C303" s="791">
        <f>IF(ISBLANK(POLJ3!C7),"-",POLJ3!C7)</f>
        <v>396</v>
      </c>
      <c r="D303" s="1110">
        <f>IF(ISBLANK(POLJ3!D7),"-",POLJ3!D7)</f>
        <v>966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1705</v>
      </c>
      <c r="C304" s="807">
        <f>IF(ISBLANK(POLJ3!C8),"-",POLJ3!C8)</f>
        <v>272</v>
      </c>
      <c r="D304" s="1158">
        <f>IF(ISBLANK(POLJ3!D8),"-",POLJ3!D8)</f>
        <v>1433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>
        <f>IF(ISBLANK(POLJ2!B3),"-",POLJ2!B3)</f>
        <v>43.66</v>
      </c>
      <c r="C310" s="1159"/>
      <c r="D310" s="3"/>
      <c r="E310" s="5"/>
      <c r="F310" s="5"/>
      <c r="G310" s="815" t="s">
        <v>854</v>
      </c>
      <c r="H310" s="816">
        <f>IF(ISBLANK(POLJ2!H3),"-",POLJ2!H3)</f>
        <v>19746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>
        <f>IF(ISBLANK(POLJ2!B4),"-",POLJ2!B4)</f>
        <v>20968.259999999998</v>
      </c>
      <c r="C311" s="1160"/>
      <c r="D311" s="3"/>
      <c r="E311" s="5"/>
      <c r="F311" s="5"/>
      <c r="G311" s="810" t="s">
        <v>855</v>
      </c>
      <c r="H311" s="248">
        <f>IF(ISBLANK(POLJ2!H4),"-",POLJ2!H4)</f>
        <v>38589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>
        <f>IF(ISBLANK(POLJ2!B5),"-",POLJ2!B5)</f>
        <v>269.86</v>
      </c>
      <c r="C312" s="1160"/>
      <c r="D312" s="3"/>
      <c r="E312" s="5"/>
      <c r="F312" s="5"/>
      <c r="G312" s="810" t="s">
        <v>856</v>
      </c>
      <c r="H312" s="248">
        <f>IF(ISBLANK(POLJ2!H5),"-",POLJ2!H5)</f>
        <v>985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>
        <f>IF(ISBLANK(POLJ2!B6),"-",POLJ2!B6)</f>
        <v>11.16</v>
      </c>
      <c r="C313" s="1160"/>
      <c r="D313" s="3"/>
      <c r="E313" s="5"/>
      <c r="F313" s="5"/>
      <c r="G313" s="812" t="s">
        <v>857</v>
      </c>
      <c r="H313" s="249">
        <f>IF(ISBLANK(POLJ2!H6),"-",POLJ2!H6)</f>
        <v>62417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>
        <f>IF(ISBLANK(POLJ2!B7),"-",POLJ2!B7)</f>
        <v>33.65</v>
      </c>
      <c r="C314" s="1160"/>
      <c r="D314" s="3"/>
      <c r="E314" s="5"/>
      <c r="F314" s="5"/>
      <c r="G314" s="814" t="s">
        <v>847</v>
      </c>
      <c r="H314" s="817">
        <f>IF(ISBLANK(POLJ2!H7),"-",POLJ2!H7)</f>
        <v>121737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>
        <f>IF(ISBLANK(POLJ2!B8),"-",POLJ2!B8)</f>
        <v>259.70999999999998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>
        <f>IF(ISBLANK(POLJ2!B9),"-",POLJ2!B9)</f>
        <v>21586.3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>
        <f>IF(ISBLANK(OBRAZ1!B4),"-",OBRAZ1!B4)</f>
        <v>27</v>
      </c>
      <c r="D361" s="400"/>
      <c r="E361" s="342" t="str">
        <f>IF(LEN(OBRAZ1!C4)&gt;0,"(" &amp; OBRAZ1!C4 &amp; ")", "-")</f>
        <v>(2022)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>
        <f>IF(ISBLANK(OBRAZ1!B5),"-",OBRAZ1!B5)</f>
        <v>78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>
        <f>IF(ISBLANK(OBRAZ1!B6),"-",OBRAZ1!B6)</f>
        <v>2507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>
        <f>IF(ISBLANK(OBRAZ1!B7),"-",OBRAZ1!B7)</f>
        <v>51.6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7710</v>
      </c>
      <c r="I364" s="808">
        <f>IF(ISBLANK(OBRAZ2!I6),"-",OBRAZ2!I6)</f>
        <v>7334</v>
      </c>
      <c r="J364" s="808">
        <f>IF(ISBLANK(OBRAZ2!J6),"-",OBRAZ2!J6)</f>
        <v>376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>
        <f>IF(ISBLANK(OBRAZ1!B8),"-",OBRAZ1!B8)</f>
        <v>3549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173</v>
      </c>
      <c r="I365" s="416">
        <f>IF(ISBLANK(OBRAZ2!I7),"-",OBRAZ2!I7)</f>
        <v>151</v>
      </c>
      <c r="J365" s="416">
        <f>IF(ISBLANK(OBRAZ2!J7),"-",OBRAZ2!J7)</f>
        <v>22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>
        <f>IF(ISBLANK(OBRAZ1!B9),"-",OBRAZ1!B9)</f>
        <v>74.099999999999994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27</v>
      </c>
      <c r="I366" s="807">
        <f>IF(ISBLANK(OBRAZ2!I8),"-",OBRAZ2!I8)</f>
        <v>27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>
        <f>IF(ISBLANK(OBRAZ1!B10),"-",OBRAZ1!B10)</f>
        <v>1711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6.5772165219679032E-2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7.7821011673151752E-2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75.138121546961329</v>
      </c>
      <c r="I377" s="851">
        <f>IF(ISBLANK(OBRAZ2!C14),"-",OBRAZ2!C23)</f>
        <v>76.329442282749667</v>
      </c>
      <c r="J377" s="851">
        <f>IF(ISBLANK(OBRAZ2!D14),"-",OBRAZ2!D23)</f>
        <v>77.970902536371838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4.7619047619047619</v>
      </c>
      <c r="I379" s="851">
        <f>IF(ISBLANK(OBRAZ2!C16),"-",OBRAZ2!C25)</f>
        <v>4.0856031128404666</v>
      </c>
      <c r="J379" s="851">
        <f>IF(ISBLANK(OBRAZ2!D16),"-",OBRAZ2!D25)</f>
        <v>3.4504956868803913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20.034201525914234</v>
      </c>
      <c r="I380" s="852">
        <f>IF(ISBLANK(OBRAZ2!C17),"-",OBRAZ2!C26)</f>
        <v>19.507133592736707</v>
      </c>
      <c r="J380" s="852">
        <f>IF(ISBLANK(OBRAZ2!D17),"-",OBRAZ2!D26)</f>
        <v>18.578601776747782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>
        <f>IF(ISBLANK(OBRAZ5!B4),"-",OBRAZ5!B4)</f>
        <v>18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>
        <f>IF(ISBLANK(OBRAZ5!B5),"-",OBRAZ5!B5)</f>
        <v>9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6661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6488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318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103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>
        <f>IF(ISBLANK(OBRAZ5!B12),"-",OBRAZ5!B12)</f>
        <v>88.6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>
        <f>IF(ISBLANK(OBRAZ5!B13),"-",OBRAZ5!B13)</f>
        <v>1493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>
        <f>IF(ISBLANK(OBRAZ5!B14),"-",OBRAZ5!B14)</f>
        <v>85.8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>
        <f>IF(ISBLANK(OBRAZ5!B15),"-",OBRAZ5!B15)</f>
        <v>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>
        <f>IF(ISBLANK(OBRAZ5!B17),"-",OBRAZ5!B17)</f>
        <v>517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>
        <f>IF(ISBLANK(OBRAZ7!B4),"-",OBRAZ7!B4)</f>
        <v>5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>
        <f>IF(COUNT(OBRAZ8!B7,OBRAZ8!E7,OBRAZ8!H7)=0,"-",OBRAZ8!K7)</f>
        <v>4076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>
        <f>IF(COUNT(OBRAZ8!B23,OBRAZ8!E23,OBRAZ8!H23)=0,"-",OBRAZ8!K23)</f>
        <v>1010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>
        <f>IF(ISBLANK(OBRAZ7!B9),"-",OBRAZ7!B9)</f>
        <v>1.7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141449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209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24722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>
        <f>IF(ISBLANK(ZDRAV1!B4),"-",ZDRAV1!B4)</f>
        <v>207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>
        <f>IF(ISBLANK(ZDRAV1!B5),"-",ZDRAV1!B5)</f>
        <v>1.1000000000000001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>
        <f>IF(ISBLANK(ZDRAV1!B8),"-",ZDRAV1!B8)</f>
        <v>0.13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>
        <f>IF(ISBLANK(ZDRAV1!B9),"-",ZDRAV1!B9)</f>
        <v>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>
        <f>IF(ISBLANK(ZDRAV1!B10),"-",ZDRAV1!B10)</f>
        <v>73.099999999999994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>
        <f>IF(ISBLANK(ZDRAV1!B11),"-",ZDRAV1!B11)</f>
        <v>0.44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>
        <f>IF(ISBLANK(ZDRAV1!B18),"-",ZDRAV1!B18)</f>
        <v>77.400000000000006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>
        <f>IF(ISBLANK(ZDRAV1!B19),"-",ZDRAV1!B19)</f>
        <v>91.1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>
        <f>IF(ISBLANK('SOC1'!B4),"-",'SOC1'!B4)</f>
        <v>13481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>
        <f>IF(ISBLANK('SOC1'!B5),"-",'SOC1'!B5)</f>
        <v>7.4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>
        <f>IF(ISBLANK('SOC1'!B8),"-",'SOC1'!B8)</f>
        <v>35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>
        <f>IF(ISBLANK('SOC1'!B9),"-",'SOC1'!B9)</f>
        <v>385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>
        <f>IF(ISBLANK('SOC1'!B10),"-",'SOC1'!B10)</f>
        <v>5228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>
        <f>IF(ISBLANK('SOC9'!E7),"-",'SOC9'!E7)</f>
        <v>25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>
        <f>IF(ISBLANK('SOC3'!B4),"-",'SOC3'!B4)</f>
        <v>118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>
        <f>IF(ISBLANK('SOC3'!B5),"-",'SOC3'!B5)</f>
        <v>3.7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>
        <f>IF(ISBLANK('SOC3'!B6),"-",'SOC3'!B6)</f>
        <v>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>
        <f>IF(ISBLANK('SOC3'!B7),"-",'SOC3'!B7)</f>
        <v>2.7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>
        <f>IF(ISBLANK('SOC3'!B8),"-",'SOC3'!B8)</f>
        <v>8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>
        <f>IF(ISBLANK('SOC3'!B9),"-",'SOC3'!B9)</f>
        <v>100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>
        <f>IF(ISBLANK('SOC5'!B4),"-",'SOC5'!B4)</f>
        <v>1122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>
        <f>IF(ISBLANK('SOC5'!B5),"-",'SOC5'!B5)</f>
        <v>0.7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2035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>
        <f>IF(ISBLANK('SOC5'!B7),"-",'SOC5'!B7)</f>
        <v>6.5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1492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>
        <f>IF(ISBLANK('SOC5'!B9),"-",'SOC5'!B9)</f>
        <v>4.3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>
        <f>IF('SOC6'!E7&gt;0,'SOC6'!E7,"-")</f>
        <v>349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>
        <f>IF(ISBLANK('SOC5'!B11),"-",'SOC5'!B11)</f>
        <v>811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>
        <f>IF(ISBLANK('SOC7'!B5),"-",'SOC7'!B5)</f>
        <v>1033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>
        <f>IF(ISBLANK('SOC7'!B6),"-",'SOC7'!B6)</f>
        <v>1092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>
        <f>IF(ISBLANK('SOC7'!B9),"-",'SOC7'!B9)</f>
        <v>119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>
        <f>IF(ISBLANK('SOC7'!B10),"-",'SOC7'!B10)</f>
        <v>5.4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>
        <f>IF(ISBLANK(IZBORI!B4),"-",IZBORI!B4)</f>
        <v>34.1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>
        <f>IF(ISBLANK(IZBORI!B5),"-",IZBORI!B5)</f>
        <v>41.8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>
        <f>IF(ISBLANK(PRAV1!B4),"-",PRAV1!B4)</f>
        <v>28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>
        <f>IF(ISBLANK(PRAV1!B5),"-",PRAV1!B5)</f>
        <v>237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>
        <f>IF(ISBLANK(PRAV1!B6),"-",PRAV1!B6)</f>
        <v>43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>
        <f>IF(ISBLANK(SAOBINFR1!B4),"-",SAOBINFR1!B4)</f>
        <v>294.41500000000002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>
        <f>IF(ISBLANK(SAOBINFR1!B11),"-",SAOBINFR1!B11)</f>
        <v>5.9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>
        <f>IF(ISBLANK(SAOBINFR1!B9),"-",SAOBINFR1!B9)</f>
        <v>5284.72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>
        <f>IF(ISBLANK(SAOBINFR1!B10),"-",SAOBINFR1!B10)</f>
        <v>12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>
        <f>IF(ISBLANK(INDEKSI1!B6),"-",INDEKSI1!B6)</f>
        <v>15.85004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>
        <f>IF(ISBLANK(INDEKSI1!B7),"-",INDEKSI1!B7)</f>
        <v>31</v>
      </c>
      <c r="D696" s="3"/>
      <c r="E696" s="5"/>
      <c r="F696" s="5"/>
      <c r="G696" s="837">
        <v>2012</v>
      </c>
      <c r="H696" s="835">
        <f>IF(ISBLANK(INDEKSI2!B5),"-",INDEKSI2!B5)</f>
        <v>37.229999999999997</v>
      </c>
      <c r="I696" s="835">
        <f>IF(ISBLANK(INDEKSI2!C5),"-",INDEKSI2!C5)</f>
        <v>13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>
        <f>IF(ISBLANK(INDEKSI1!B8),"-",INDEKSI1!B8)</f>
        <v>50.13</v>
      </c>
      <c r="D697" s="3"/>
      <c r="E697" s="5"/>
      <c r="F697" s="5"/>
      <c r="G697" s="838">
        <v>2013</v>
      </c>
      <c r="H697" s="559">
        <f>IF(ISBLANK(INDEKSI2!B6),"-",INDEKSI2!B6)</f>
        <v>38.619999999999997</v>
      </c>
      <c r="I697" s="559">
        <f>IF(ISBLANK(INDEKSI2!C6),"-",INDEKSI2!C6)</f>
        <v>10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40.729999999999997</v>
      </c>
      <c r="I698" s="836">
        <f>IF(ISBLANK(INDEKSI2!C7),"-",INDEKSI2!C7)</f>
        <v>8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14985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85353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49816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221677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26</v>
      </c>
      <c r="C6" s="601">
        <v>81</v>
      </c>
      <c r="D6" s="612">
        <v>73</v>
      </c>
      <c r="E6" s="612">
        <v>8</v>
      </c>
      <c r="F6" s="1033">
        <v>2411</v>
      </c>
      <c r="G6" s="612">
        <v>1258</v>
      </c>
      <c r="H6" s="980">
        <v>1153</v>
      </c>
      <c r="I6" s="1034">
        <v>45.6</v>
      </c>
      <c r="J6" s="612">
        <v>46</v>
      </c>
      <c r="K6" s="1035">
        <v>45.2</v>
      </c>
      <c r="L6" s="1033">
        <v>3306</v>
      </c>
      <c r="M6" s="612">
        <v>1716</v>
      </c>
      <c r="N6" s="1028">
        <v>1590</v>
      </c>
      <c r="O6" s="1034">
        <v>66.5</v>
      </c>
      <c r="P6" s="612">
        <v>66</v>
      </c>
      <c r="Q6" s="1028">
        <v>67</v>
      </c>
      <c r="R6" s="1033">
        <v>1885</v>
      </c>
      <c r="S6" s="612">
        <v>1007</v>
      </c>
      <c r="T6" s="1035">
        <v>878</v>
      </c>
    </row>
    <row r="7" spans="1:20" x14ac:dyDescent="0.25">
      <c r="A7" s="286">
        <v>2021</v>
      </c>
      <c r="B7" s="602">
        <v>27</v>
      </c>
      <c r="C7" s="601">
        <v>82</v>
      </c>
      <c r="D7" s="612">
        <v>74</v>
      </c>
      <c r="E7" s="612">
        <v>8</v>
      </c>
      <c r="F7" s="1033">
        <v>2474</v>
      </c>
      <c r="G7" s="612">
        <v>1287</v>
      </c>
      <c r="H7" s="980">
        <v>1187</v>
      </c>
      <c r="I7" s="1034">
        <v>47</v>
      </c>
      <c r="J7" s="612">
        <v>47.1</v>
      </c>
      <c r="K7" s="1035">
        <v>46.9</v>
      </c>
      <c r="L7" s="1033">
        <v>3417</v>
      </c>
      <c r="M7" s="612">
        <v>1757</v>
      </c>
      <c r="N7" s="1028">
        <v>1660</v>
      </c>
      <c r="O7" s="1034">
        <v>67.7</v>
      </c>
      <c r="P7" s="612">
        <v>67.099999999999994</v>
      </c>
      <c r="Q7" s="1028">
        <v>68.3</v>
      </c>
      <c r="R7" s="1033">
        <v>1819</v>
      </c>
      <c r="S7" s="612">
        <v>958</v>
      </c>
      <c r="T7" s="1035">
        <v>861</v>
      </c>
    </row>
    <row r="8" spans="1:20" x14ac:dyDescent="0.25">
      <c r="A8" s="219">
        <v>2022</v>
      </c>
      <c r="B8" s="617">
        <v>27</v>
      </c>
      <c r="C8" s="947">
        <v>78</v>
      </c>
      <c r="D8" s="981">
        <v>69</v>
      </c>
      <c r="E8" s="981">
        <v>9</v>
      </c>
      <c r="F8" s="1036">
        <v>2507</v>
      </c>
      <c r="G8" s="981">
        <v>1303</v>
      </c>
      <c r="H8" s="979">
        <v>1204</v>
      </c>
      <c r="I8" s="754">
        <v>51.6</v>
      </c>
      <c r="J8" s="981">
        <v>52.2</v>
      </c>
      <c r="K8" s="1037">
        <v>51</v>
      </c>
      <c r="L8" s="1036">
        <v>3549</v>
      </c>
      <c r="M8" s="981">
        <v>1840</v>
      </c>
      <c r="N8" s="691">
        <v>1709</v>
      </c>
      <c r="O8" s="754">
        <v>74.099999999999994</v>
      </c>
      <c r="P8" s="981">
        <v>74.2</v>
      </c>
      <c r="Q8" s="691">
        <v>74</v>
      </c>
      <c r="R8" s="1036">
        <v>1711</v>
      </c>
      <c r="S8" s="981">
        <v>882</v>
      </c>
      <c r="T8" s="1037">
        <v>829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9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6661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6488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318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103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88.6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1493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85.8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517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95.443473276973776</v>
      </c>
      <c r="C21" s="739">
        <f>B10/(B7+B10)*100</f>
        <v>4.5565267230262219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98.437262934304357</v>
      </c>
      <c r="C22" s="739">
        <f>B11/(B8+B11)*100</f>
        <v>1.5627370656956456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95.443473276973776</v>
      </c>
      <c r="C26" s="739">
        <f>C21</f>
        <v>4.5565267230262219</v>
      </c>
    </row>
    <row r="27" spans="1:10" ht="24.75" x14ac:dyDescent="0.25">
      <c r="A27" s="742" t="s">
        <v>1407</v>
      </c>
      <c r="B27" s="739">
        <f>B22</f>
        <v>98.437262934304357</v>
      </c>
      <c r="C27" s="739">
        <f>C22</f>
        <v>1.5627370656956456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16</v>
      </c>
      <c r="C5" s="1095">
        <v>1</v>
      </c>
      <c r="D5" s="914" t="s">
        <v>5</v>
      </c>
      <c r="E5" s="211"/>
      <c r="F5" s="125">
        <v>2021</v>
      </c>
      <c r="G5" s="70">
        <v>17</v>
      </c>
      <c r="H5" s="55">
        <v>16</v>
      </c>
      <c r="I5" s="110">
        <v>1</v>
      </c>
      <c r="J5" s="70">
        <v>9</v>
      </c>
      <c r="K5" s="55">
        <v>0</v>
      </c>
      <c r="L5" s="110">
        <v>9</v>
      </c>
      <c r="M5" s="70">
        <v>6621</v>
      </c>
      <c r="N5" s="55">
        <v>6417</v>
      </c>
      <c r="O5" s="70">
        <v>309</v>
      </c>
      <c r="P5" s="110">
        <v>112</v>
      </c>
    </row>
    <row r="6" spans="1:16" x14ac:dyDescent="0.25">
      <c r="A6" s="923" t="s">
        <v>259</v>
      </c>
      <c r="B6" s="1096">
        <v>0</v>
      </c>
      <c r="C6" s="1097">
        <v>9</v>
      </c>
      <c r="D6" s="915" t="s">
        <v>5</v>
      </c>
      <c r="E6" s="254"/>
      <c r="F6" s="125">
        <v>2022</v>
      </c>
      <c r="G6" s="212">
        <v>17</v>
      </c>
      <c r="H6" s="58">
        <v>16</v>
      </c>
      <c r="I6" s="160">
        <v>1</v>
      </c>
      <c r="J6" s="212">
        <v>9</v>
      </c>
      <c r="K6" s="58">
        <v>0</v>
      </c>
      <c r="L6" s="160">
        <v>9</v>
      </c>
      <c r="M6" s="212">
        <v>6661</v>
      </c>
      <c r="N6" s="58">
        <v>6488</v>
      </c>
      <c r="O6" s="212">
        <v>318</v>
      </c>
      <c r="P6" s="160">
        <v>103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18</v>
      </c>
      <c r="H7" s="94">
        <v>17</v>
      </c>
      <c r="I7" s="169">
        <v>1</v>
      </c>
      <c r="J7" s="167"/>
      <c r="K7" s="94"/>
      <c r="L7" s="169"/>
      <c r="M7" s="167">
        <v>7011</v>
      </c>
      <c r="N7" s="94">
        <v>6669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16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9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87.8</v>
      </c>
      <c r="C5" s="611">
        <v>86.4</v>
      </c>
      <c r="D5" s="945">
        <v>89.3</v>
      </c>
      <c r="E5" s="610"/>
      <c r="F5" s="611"/>
      <c r="G5" s="945"/>
      <c r="H5" s="610"/>
      <c r="I5" s="611"/>
      <c r="J5" s="945"/>
      <c r="K5" s="610">
        <v>1579</v>
      </c>
      <c r="L5" s="611">
        <v>804</v>
      </c>
      <c r="M5" s="945">
        <v>775</v>
      </c>
      <c r="N5" s="610">
        <v>91.7</v>
      </c>
      <c r="O5" s="611">
        <v>90.5</v>
      </c>
      <c r="P5" s="945">
        <v>92.9</v>
      </c>
      <c r="Q5" s="610">
        <v>0.8</v>
      </c>
      <c r="R5" s="611">
        <v>0.5</v>
      </c>
      <c r="S5" s="945">
        <v>1.1000000000000001</v>
      </c>
    </row>
    <row r="6" spans="1:19" x14ac:dyDescent="0.25">
      <c r="A6" s="286">
        <v>2021</v>
      </c>
      <c r="B6" s="457">
        <v>88.3</v>
      </c>
      <c r="C6" s="458">
        <v>87.1</v>
      </c>
      <c r="D6" s="976">
        <v>89.6</v>
      </c>
      <c r="E6" s="457">
        <v>34</v>
      </c>
      <c r="F6" s="458">
        <v>22</v>
      </c>
      <c r="G6" s="976">
        <v>12</v>
      </c>
      <c r="H6" s="457">
        <v>556</v>
      </c>
      <c r="I6" s="458">
        <v>302</v>
      </c>
      <c r="J6" s="976">
        <v>254</v>
      </c>
      <c r="K6" s="457">
        <v>1499</v>
      </c>
      <c r="L6" s="458">
        <v>762</v>
      </c>
      <c r="M6" s="976">
        <v>737</v>
      </c>
      <c r="N6" s="457">
        <v>88</v>
      </c>
      <c r="O6" s="458">
        <v>86.2</v>
      </c>
      <c r="P6" s="976">
        <v>89.9</v>
      </c>
      <c r="Q6" s="457">
        <v>0.4</v>
      </c>
      <c r="R6" s="458">
        <v>1</v>
      </c>
      <c r="S6" s="976">
        <v>-0.2</v>
      </c>
    </row>
    <row r="7" spans="1:19" x14ac:dyDescent="0.25">
      <c r="A7" s="286">
        <v>2022</v>
      </c>
      <c r="B7" s="601">
        <v>88.6</v>
      </c>
      <c r="C7" s="612">
        <v>88.6</v>
      </c>
      <c r="D7" s="980">
        <v>88.6</v>
      </c>
      <c r="E7" s="601">
        <v>36</v>
      </c>
      <c r="F7" s="612">
        <v>20</v>
      </c>
      <c r="G7" s="980">
        <v>16</v>
      </c>
      <c r="H7" s="601">
        <v>517</v>
      </c>
      <c r="I7" s="612">
        <v>326</v>
      </c>
      <c r="J7" s="980">
        <v>191</v>
      </c>
      <c r="K7" s="601">
        <v>1493</v>
      </c>
      <c r="L7" s="612">
        <v>758</v>
      </c>
      <c r="M7" s="980">
        <v>735</v>
      </c>
      <c r="N7" s="601">
        <v>85.8</v>
      </c>
      <c r="O7" s="612">
        <v>85.5</v>
      </c>
      <c r="P7" s="980">
        <v>86.2</v>
      </c>
      <c r="Q7" s="601">
        <v>1</v>
      </c>
      <c r="R7" s="612">
        <v>0.9</v>
      </c>
      <c r="S7" s="980">
        <v>1.2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517</v>
      </c>
      <c r="I8" s="981">
        <v>298</v>
      </c>
      <c r="J8" s="979">
        <v>219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5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1.7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11476750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62714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257</v>
      </c>
      <c r="C5" s="616">
        <v>209</v>
      </c>
      <c r="D5" s="616">
        <v>48</v>
      </c>
      <c r="E5" s="599">
        <v>2667</v>
      </c>
      <c r="F5" s="616">
        <v>2011</v>
      </c>
      <c r="G5" s="945">
        <v>656</v>
      </c>
      <c r="H5" s="616">
        <v>1376</v>
      </c>
      <c r="I5" s="616">
        <v>535</v>
      </c>
      <c r="J5" s="616">
        <v>841</v>
      </c>
      <c r="K5" s="217">
        <f>SUM(B5,E5,H5)</f>
        <v>4300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177</v>
      </c>
      <c r="C6" s="612">
        <v>139</v>
      </c>
      <c r="D6" s="946">
        <v>38</v>
      </c>
      <c r="E6" s="601">
        <v>2624</v>
      </c>
      <c r="F6" s="612">
        <v>1966</v>
      </c>
      <c r="G6" s="946">
        <v>658</v>
      </c>
      <c r="H6" s="601">
        <v>1430</v>
      </c>
      <c r="I6" s="612">
        <v>581</v>
      </c>
      <c r="J6" s="612">
        <v>849</v>
      </c>
      <c r="K6" s="218">
        <f>SUM(B6,E6,H6)</f>
        <v>4231</v>
      </c>
      <c r="M6" s="105" t="s">
        <v>284</v>
      </c>
      <c r="N6" s="171">
        <f>IF(ISBLANK(J7),"",J7)</f>
        <v>802</v>
      </c>
      <c r="O6" s="80">
        <f>IF(ISBLANK(I7),"",I7)</f>
        <v>488</v>
      </c>
      <c r="P6" s="211"/>
    </row>
    <row r="7" spans="1:17" ht="24.75" x14ac:dyDescent="0.25">
      <c r="A7" s="218">
        <v>2023</v>
      </c>
      <c r="B7" s="601">
        <v>145</v>
      </c>
      <c r="C7" s="612">
        <v>113</v>
      </c>
      <c r="D7" s="946">
        <v>32</v>
      </c>
      <c r="E7" s="601">
        <v>2641</v>
      </c>
      <c r="F7" s="612">
        <v>1933</v>
      </c>
      <c r="G7" s="946">
        <v>708</v>
      </c>
      <c r="H7" s="601">
        <v>1290</v>
      </c>
      <c r="I7" s="612">
        <v>488</v>
      </c>
      <c r="J7" s="612">
        <v>802</v>
      </c>
      <c r="K7" s="218">
        <f>SUM(B7,E7,H7)</f>
        <v>4076</v>
      </c>
      <c r="M7" s="106" t="s">
        <v>285</v>
      </c>
      <c r="N7" s="220">
        <f>IF(ISBLANK(G7),"",G7)</f>
        <v>708</v>
      </c>
      <c r="O7" s="107">
        <f>IF(ISBLANK(F7),"",F7)</f>
        <v>1933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32</v>
      </c>
      <c r="O8" s="83">
        <f>IF(ISBLANK(C7),"",C7)</f>
        <v>113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802</v>
      </c>
      <c r="O13" s="80">
        <f>IF(ISBLANK(I7),"",I7)</f>
        <v>488</v>
      </c>
      <c r="P13" s="211"/>
    </row>
    <row r="14" spans="1:17" ht="27.75" customHeight="1" x14ac:dyDescent="0.25">
      <c r="M14" s="106" t="s">
        <v>515</v>
      </c>
      <c r="N14" s="220">
        <f>IF(ISBLANK(G7),"",G7)</f>
        <v>708</v>
      </c>
      <c r="O14" s="107">
        <f>IF(ISBLANK(F7),"",F7)</f>
        <v>1933</v>
      </c>
      <c r="P14" s="211"/>
    </row>
    <row r="15" spans="1:17" ht="26.25" customHeight="1" x14ac:dyDescent="0.25">
      <c r="M15" s="108" t="s">
        <v>516</v>
      </c>
      <c r="N15" s="170">
        <f>IF(ISBLANK(D7),"",D7)</f>
        <v>32</v>
      </c>
      <c r="O15" s="83">
        <f>IF(ISBLANK(C7),"",C7)</f>
        <v>113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90</v>
      </c>
      <c r="C21" s="616">
        <v>69</v>
      </c>
      <c r="D21" s="616">
        <v>21</v>
      </c>
      <c r="E21" s="599">
        <v>647</v>
      </c>
      <c r="F21" s="616">
        <v>477</v>
      </c>
      <c r="G21" s="945">
        <v>170</v>
      </c>
      <c r="H21" s="616">
        <v>279</v>
      </c>
      <c r="I21" s="616">
        <v>95</v>
      </c>
      <c r="J21" s="616">
        <v>184</v>
      </c>
      <c r="K21" s="217">
        <f>SUM(B21,E21,H21)</f>
        <v>1016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75</v>
      </c>
      <c r="C22" s="1028">
        <v>64</v>
      </c>
      <c r="D22" s="980">
        <v>11</v>
      </c>
      <c r="E22" s="1034">
        <v>638</v>
      </c>
      <c r="F22" s="1028">
        <v>466</v>
      </c>
      <c r="G22" s="980">
        <v>172</v>
      </c>
      <c r="H22" s="1034">
        <v>299</v>
      </c>
      <c r="I22" s="1028">
        <v>95</v>
      </c>
      <c r="J22" s="1028">
        <v>204</v>
      </c>
      <c r="K22" s="218">
        <f>SUM(B22,E22,H22)</f>
        <v>1012</v>
      </c>
      <c r="M22" s="105" t="s">
        <v>284</v>
      </c>
      <c r="N22" s="171">
        <f>IF(ISBLANK(J23),"",J23)</f>
        <v>187</v>
      </c>
      <c r="O22" s="80">
        <f>IF(ISBLANK(I23),"",I23)</f>
        <v>103</v>
      </c>
      <c r="P22" s="211"/>
    </row>
    <row r="23" spans="1:17" ht="24.75" x14ac:dyDescent="0.25">
      <c r="A23" s="218">
        <v>2022</v>
      </c>
      <c r="B23" s="1034">
        <v>100</v>
      </c>
      <c r="C23" s="1028">
        <v>81</v>
      </c>
      <c r="D23" s="980">
        <v>19</v>
      </c>
      <c r="E23" s="1034">
        <v>620</v>
      </c>
      <c r="F23" s="1028">
        <v>463</v>
      </c>
      <c r="G23" s="980">
        <v>157</v>
      </c>
      <c r="H23" s="1034">
        <v>290</v>
      </c>
      <c r="I23" s="1028">
        <v>103</v>
      </c>
      <c r="J23" s="1028">
        <v>187</v>
      </c>
      <c r="K23" s="218">
        <f>SUM(B23,E23,H23)</f>
        <v>1010</v>
      </c>
      <c r="M23" s="106" t="s">
        <v>285</v>
      </c>
      <c r="N23" s="220">
        <f>IF(ISBLANK(G23),"",G23)</f>
        <v>157</v>
      </c>
      <c r="O23" s="107">
        <f>IF(ISBLANK(F23),"",F23)</f>
        <v>463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19</v>
      </c>
      <c r="O24" s="109">
        <f>IF(ISBLANK(C23),"",C23)</f>
        <v>81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187</v>
      </c>
      <c r="O29" s="80">
        <f>IF(ISBLANK(I23),"",I23)</f>
        <v>103</v>
      </c>
      <c r="P29" s="211"/>
    </row>
    <row r="30" spans="1:17" ht="27.75" customHeight="1" x14ac:dyDescent="0.25">
      <c r="M30" s="106" t="s">
        <v>515</v>
      </c>
      <c r="N30" s="220">
        <f>IF(ISBLANK(G23),"",G23)</f>
        <v>157</v>
      </c>
      <c r="O30" s="107">
        <f>IF(ISBLANK(F23),"",F23)</f>
        <v>463</v>
      </c>
      <c r="P30" s="211"/>
    </row>
    <row r="31" spans="1:17" ht="27.75" customHeight="1" x14ac:dyDescent="0.25">
      <c r="M31" s="108" t="s">
        <v>516</v>
      </c>
      <c r="N31" s="221">
        <f>IF(ISBLANK(D23),"",D23)</f>
        <v>19</v>
      </c>
      <c r="O31" s="109">
        <f>IF(ISBLANK(C23),"",C23)</f>
        <v>81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2051697</v>
      </c>
      <c r="D5" s="253"/>
    </row>
    <row r="6" spans="1:4" ht="30" x14ac:dyDescent="0.25">
      <c r="A6" s="686" t="s">
        <v>474</v>
      </c>
      <c r="B6" s="617">
        <v>9425053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1.8</v>
      </c>
      <c r="J5" s="611">
        <v>1.8</v>
      </c>
      <c r="K5" s="945">
        <v>1.7</v>
      </c>
      <c r="L5" s="610"/>
      <c r="M5" s="611"/>
      <c r="N5" s="945"/>
    </row>
    <row r="6" spans="1:14" x14ac:dyDescent="0.25">
      <c r="A6" s="286">
        <v>2021</v>
      </c>
      <c r="B6" s="457">
        <v>7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7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1.7</v>
      </c>
      <c r="J7" s="612">
        <v>2.1</v>
      </c>
      <c r="K7" s="980">
        <v>0.9</v>
      </c>
      <c r="L7" s="601"/>
      <c r="M7" s="612"/>
      <c r="N7" s="980"/>
    </row>
    <row r="8" spans="1:14" x14ac:dyDescent="0.25">
      <c r="A8" s="219">
        <v>2023</v>
      </c>
      <c r="B8" s="947">
        <v>5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368</v>
      </c>
      <c r="C5" s="207">
        <v>469</v>
      </c>
      <c r="G5" s="113"/>
      <c r="H5" s="174" t="s">
        <v>586</v>
      </c>
      <c r="I5" s="207">
        <v>763</v>
      </c>
      <c r="J5" s="207">
        <v>597</v>
      </c>
    </row>
    <row r="6" spans="1:13" ht="15" customHeight="1" x14ac:dyDescent="0.25">
      <c r="A6" s="175" t="s">
        <v>587</v>
      </c>
      <c r="B6" s="208">
        <v>1503</v>
      </c>
      <c r="C6" s="208">
        <v>401</v>
      </c>
      <c r="G6" s="113"/>
      <c r="H6" s="175" t="s">
        <v>587</v>
      </c>
      <c r="I6" s="208">
        <v>734</v>
      </c>
      <c r="J6" s="208">
        <v>277</v>
      </c>
    </row>
    <row r="7" spans="1:13" ht="15" customHeight="1" x14ac:dyDescent="0.25">
      <c r="A7" s="175" t="s">
        <v>588</v>
      </c>
      <c r="B7" s="208">
        <v>3987</v>
      </c>
      <c r="C7" s="208">
        <v>1245</v>
      </c>
      <c r="G7" s="113"/>
      <c r="H7" s="175" t="s">
        <v>588</v>
      </c>
      <c r="I7" s="208">
        <v>1692</v>
      </c>
      <c r="J7" s="208">
        <v>642</v>
      </c>
    </row>
    <row r="8" spans="1:13" ht="15" customHeight="1" x14ac:dyDescent="0.25">
      <c r="A8" s="175" t="s">
        <v>589</v>
      </c>
      <c r="B8" s="208">
        <v>13289</v>
      </c>
      <c r="C8" s="208">
        <v>9383</v>
      </c>
      <c r="G8" s="113"/>
      <c r="H8" s="175" t="s">
        <v>589</v>
      </c>
      <c r="I8" s="208">
        <v>10380</v>
      </c>
      <c r="J8" s="208">
        <v>7594</v>
      </c>
    </row>
    <row r="9" spans="1:13" ht="15" customHeight="1" x14ac:dyDescent="0.25">
      <c r="A9" s="175" t="s">
        <v>590</v>
      </c>
      <c r="B9" s="208">
        <v>39732</v>
      </c>
      <c r="C9" s="208">
        <v>41589</v>
      </c>
      <c r="G9" s="113"/>
      <c r="H9" s="175" t="s">
        <v>590</v>
      </c>
      <c r="I9" s="208">
        <v>40557</v>
      </c>
      <c r="J9" s="208">
        <v>42827</v>
      </c>
    </row>
    <row r="10" spans="1:13" ht="15" customHeight="1" x14ac:dyDescent="0.25">
      <c r="A10" s="175" t="s">
        <v>591</v>
      </c>
      <c r="B10" s="208">
        <v>6132</v>
      </c>
      <c r="C10" s="208">
        <v>5247</v>
      </c>
      <c r="G10" s="113"/>
      <c r="H10" s="175" t="s">
        <v>591</v>
      </c>
      <c r="I10" s="208">
        <v>6525</v>
      </c>
      <c r="J10" s="208">
        <v>5047</v>
      </c>
    </row>
    <row r="11" spans="1:13" ht="15" customHeight="1" x14ac:dyDescent="0.25">
      <c r="A11" s="176" t="s">
        <v>592</v>
      </c>
      <c r="B11" s="209">
        <v>14005</v>
      </c>
      <c r="C11" s="209">
        <v>10942</v>
      </c>
      <c r="G11" s="113"/>
      <c r="H11" s="176" t="s">
        <v>592</v>
      </c>
      <c r="I11" s="209">
        <v>21538</v>
      </c>
      <c r="J11" s="209">
        <v>15296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368</v>
      </c>
      <c r="C17" s="178">
        <f>IF(ISBLANK(C5),"0",C5)</f>
        <v>469</v>
      </c>
      <c r="G17" s="113"/>
      <c r="H17" s="174" t="s">
        <v>586</v>
      </c>
      <c r="I17" s="177">
        <f>IF(ISBLANK(I5),"0",I5)</f>
        <v>763</v>
      </c>
      <c r="J17" s="178">
        <f>IF(ISBLANK(J5),"0",J5)</f>
        <v>597</v>
      </c>
    </row>
    <row r="18" spans="1:13" ht="15" customHeight="1" x14ac:dyDescent="0.25">
      <c r="A18" s="175" t="s">
        <v>587</v>
      </c>
      <c r="B18" s="179">
        <f t="shared" ref="B18:C18" si="0">IF(ISBLANK(B6),"0",B6)</f>
        <v>1503</v>
      </c>
      <c r="C18" s="180">
        <f t="shared" si="0"/>
        <v>401</v>
      </c>
      <c r="G18" s="113"/>
      <c r="H18" s="175" t="s">
        <v>587</v>
      </c>
      <c r="I18" s="179">
        <f t="shared" ref="I18:J18" si="1">IF(ISBLANK(I6),"0",I6)</f>
        <v>734</v>
      </c>
      <c r="J18" s="180">
        <f t="shared" si="1"/>
        <v>277</v>
      </c>
    </row>
    <row r="19" spans="1:13" ht="15" customHeight="1" x14ac:dyDescent="0.25">
      <c r="A19" s="175" t="s">
        <v>588</v>
      </c>
      <c r="B19" s="179">
        <f t="shared" ref="B19:C19" si="2">IF(ISBLANK(B7),"0",B7)</f>
        <v>3987</v>
      </c>
      <c r="C19" s="180">
        <f t="shared" si="2"/>
        <v>1245</v>
      </c>
      <c r="G19" s="113"/>
      <c r="H19" s="175" t="s">
        <v>588</v>
      </c>
      <c r="I19" s="179">
        <f t="shared" ref="I19:J19" si="3">IF(ISBLANK(I7),"0",I7)</f>
        <v>1692</v>
      </c>
      <c r="J19" s="180">
        <f t="shared" si="3"/>
        <v>642</v>
      </c>
    </row>
    <row r="20" spans="1:13" ht="15" customHeight="1" x14ac:dyDescent="0.25">
      <c r="A20" s="175" t="s">
        <v>589</v>
      </c>
      <c r="B20" s="179">
        <f t="shared" ref="B20:C20" si="4">IF(ISBLANK(B8),"0",B8)</f>
        <v>13289</v>
      </c>
      <c r="C20" s="180">
        <f t="shared" si="4"/>
        <v>9383</v>
      </c>
      <c r="G20" s="113"/>
      <c r="H20" s="175" t="s">
        <v>589</v>
      </c>
      <c r="I20" s="179">
        <f t="shared" ref="I20:J20" si="5">IF(ISBLANK(I8),"0",I8)</f>
        <v>10380</v>
      </c>
      <c r="J20" s="180">
        <f t="shared" si="5"/>
        <v>7594</v>
      </c>
    </row>
    <row r="21" spans="1:13" ht="15" customHeight="1" x14ac:dyDescent="0.25">
      <c r="A21" s="175" t="s">
        <v>590</v>
      </c>
      <c r="B21" s="179">
        <f t="shared" ref="B21:C21" si="6">IF(ISBLANK(B9),"0",B9)</f>
        <v>39732</v>
      </c>
      <c r="C21" s="180">
        <f t="shared" si="6"/>
        <v>41589</v>
      </c>
      <c r="G21" s="113"/>
      <c r="H21" s="175" t="s">
        <v>590</v>
      </c>
      <c r="I21" s="179">
        <f t="shared" ref="I21:J21" si="7">IF(ISBLANK(I9),"0",I9)</f>
        <v>40557</v>
      </c>
      <c r="J21" s="180">
        <f t="shared" si="7"/>
        <v>42827</v>
      </c>
    </row>
    <row r="22" spans="1:13" ht="15" customHeight="1" x14ac:dyDescent="0.25">
      <c r="A22" s="175" t="s">
        <v>591</v>
      </c>
      <c r="B22" s="179">
        <f t="shared" ref="B22:C22" si="8">IF(ISBLANK(B10),"0",B10)</f>
        <v>6132</v>
      </c>
      <c r="C22" s="180">
        <f t="shared" si="8"/>
        <v>5247</v>
      </c>
      <c r="G22" s="113"/>
      <c r="H22" s="175" t="s">
        <v>591</v>
      </c>
      <c r="I22" s="179">
        <f t="shared" ref="I22:J22" si="9">IF(ISBLANK(I10),"0",I10)</f>
        <v>6525</v>
      </c>
      <c r="J22" s="180">
        <f t="shared" si="9"/>
        <v>5047</v>
      </c>
    </row>
    <row r="23" spans="1:13" ht="15" customHeight="1" x14ac:dyDescent="0.25">
      <c r="A23" s="176" t="s">
        <v>592</v>
      </c>
      <c r="B23" s="181">
        <f t="shared" ref="B23:C23" si="10">IF(ISBLANK(B11),"0",B11)</f>
        <v>14005</v>
      </c>
      <c r="C23" s="182">
        <f t="shared" si="10"/>
        <v>10942</v>
      </c>
      <c r="G23" s="113"/>
      <c r="H23" s="176" t="s">
        <v>592</v>
      </c>
      <c r="I23" s="181">
        <f t="shared" ref="I23:J23" si="11">IF(ISBLANK(I11),"0",I11)</f>
        <v>21538</v>
      </c>
      <c r="J23" s="182">
        <f t="shared" si="11"/>
        <v>15296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0.46572846005872226</v>
      </c>
      <c r="C29" s="184">
        <f>C17/SUM(C17:C23)*100</f>
        <v>0.67700213638200823</v>
      </c>
      <c r="D29" s="253"/>
      <c r="E29" s="253"/>
      <c r="G29" s="113"/>
      <c r="H29" s="174" t="s">
        <v>593</v>
      </c>
      <c r="I29" s="184">
        <f>I17/SUM(I17:I23)*100</f>
        <v>0.92834807577656364</v>
      </c>
      <c r="J29" s="184">
        <f>J17/SUM(J17:J23)*100</f>
        <v>0.8259546209186498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1.9021464007289663</v>
      </c>
      <c r="C30" s="185">
        <f>C18/SUM(C17:C23)*100</f>
        <v>0.5788440441134014</v>
      </c>
      <c r="D30" s="253"/>
      <c r="E30" s="253"/>
      <c r="G30" s="113"/>
      <c r="H30" s="175" t="s">
        <v>594</v>
      </c>
      <c r="I30" s="185">
        <f>I18/SUM(I17:I23)*100</f>
        <v>0.89306354865006277</v>
      </c>
      <c r="J30" s="185">
        <f>J18/SUM(J17:J23)*100</f>
        <v>0.38323187603763142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5.0458135061253424</v>
      </c>
      <c r="C31" s="185">
        <f>C19/SUM(C17:C23)*100</f>
        <v>1.7971591893296379</v>
      </c>
      <c r="D31" s="253"/>
      <c r="E31" s="253"/>
      <c r="G31" s="113"/>
      <c r="H31" s="175" t="s">
        <v>595</v>
      </c>
      <c r="I31" s="185">
        <f>I19/SUM(I17:I23)*100</f>
        <v>2.0586696516565475</v>
      </c>
      <c r="J31" s="185">
        <f>J19/SUM(J17:J23)*100</f>
        <v>0.88821250691754283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16.818112787283589</v>
      </c>
      <c r="C32" s="185">
        <f>C20/SUM(C17:C23)*100</f>
        <v>13.544373231710837</v>
      </c>
      <c r="D32" s="253"/>
      <c r="E32" s="253"/>
      <c r="G32" s="113"/>
      <c r="H32" s="175" t="s">
        <v>596</v>
      </c>
      <c r="I32" s="185">
        <f>I20/SUM(I17:I23)*100</f>
        <v>12.629427295623502</v>
      </c>
      <c r="J32" s="185">
        <f>J20/SUM(J17:J23)*100</f>
        <v>10.506364139457665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50.283486888731396</v>
      </c>
      <c r="C33" s="185">
        <f>C21/SUM(C17:C23)*100</f>
        <v>60.033777931751253</v>
      </c>
      <c r="D33" s="253"/>
      <c r="E33" s="253"/>
      <c r="G33" s="113"/>
      <c r="H33" s="175" t="s">
        <v>597</v>
      </c>
      <c r="I33" s="185">
        <f>I21/SUM(I17:I23)*100</f>
        <v>49.346019540327781</v>
      </c>
      <c r="J33" s="185">
        <f>J21/SUM(J17:J23)*100</f>
        <v>59.251521859435528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7.76045357902197</v>
      </c>
      <c r="C34" s="185">
        <f>C22/SUM(C17:C23)*100</f>
        <v>7.5740516196085226</v>
      </c>
      <c r="D34" s="253"/>
      <c r="E34" s="253"/>
      <c r="G34" s="113"/>
      <c r="H34" s="175" t="s">
        <v>598</v>
      </c>
      <c r="I34" s="185">
        <f>I22/SUM(I17:I23)*100</f>
        <v>7.9390186034627508</v>
      </c>
      <c r="J34" s="185">
        <f>J22/SUM(J17:J23)*100</f>
        <v>6.9825677919203102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17.724258378050013</v>
      </c>
      <c r="C35" s="186">
        <f>C23/SUM(C17:C23)*100</f>
        <v>15.794791847104337</v>
      </c>
      <c r="D35" s="253"/>
      <c r="E35" s="253"/>
      <c r="G35" s="113"/>
      <c r="H35" s="176" t="s">
        <v>599</v>
      </c>
      <c r="I35" s="186">
        <f>I23/SUM(I17:I23)*100</f>
        <v>26.205453284502795</v>
      </c>
      <c r="J35" s="186">
        <f>J23/SUM(J17:J23)*100</f>
        <v>21.162147205312674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0.46572846005872226</v>
      </c>
      <c r="C41" s="184">
        <f t="shared" si="12"/>
        <v>0.67700213638200823</v>
      </c>
      <c r="G41" s="113"/>
      <c r="H41" s="174" t="s">
        <v>601</v>
      </c>
      <c r="I41" s="184">
        <f t="shared" ref="I41:J41" si="13">I29</f>
        <v>0.92834807577656364</v>
      </c>
      <c r="J41" s="184">
        <f t="shared" si="13"/>
        <v>0.8259546209186498</v>
      </c>
    </row>
    <row r="42" spans="1:12" x14ac:dyDescent="0.25">
      <c r="A42" s="175" t="s">
        <v>602</v>
      </c>
      <c r="B42" s="185">
        <f t="shared" si="12"/>
        <v>1.9021464007289663</v>
      </c>
      <c r="C42" s="185">
        <f t="shared" si="12"/>
        <v>0.5788440441134014</v>
      </c>
      <c r="G42" s="113"/>
      <c r="H42" s="175" t="s">
        <v>602</v>
      </c>
      <c r="I42" s="185">
        <f t="shared" ref="I42:J42" si="14">I30</f>
        <v>0.89306354865006277</v>
      </c>
      <c r="J42" s="185">
        <f t="shared" si="14"/>
        <v>0.38323187603763142</v>
      </c>
    </row>
    <row r="43" spans="1:12" x14ac:dyDescent="0.25">
      <c r="A43" s="175" t="s">
        <v>603</v>
      </c>
      <c r="B43" s="185">
        <f t="shared" si="12"/>
        <v>5.0458135061253424</v>
      </c>
      <c r="C43" s="185">
        <f t="shared" si="12"/>
        <v>1.7971591893296379</v>
      </c>
      <c r="G43" s="113"/>
      <c r="H43" s="175" t="s">
        <v>603</v>
      </c>
      <c r="I43" s="185">
        <f t="shared" ref="I43:J43" si="15">I31</f>
        <v>2.0586696516565475</v>
      </c>
      <c r="J43" s="185">
        <f t="shared" si="15"/>
        <v>0.88821250691754283</v>
      </c>
    </row>
    <row r="44" spans="1:12" x14ac:dyDescent="0.25">
      <c r="A44" s="175" t="s">
        <v>604</v>
      </c>
      <c r="B44" s="185">
        <f t="shared" si="12"/>
        <v>16.818112787283589</v>
      </c>
      <c r="C44" s="185">
        <f t="shared" si="12"/>
        <v>13.544373231710837</v>
      </c>
      <c r="G44" s="113"/>
      <c r="H44" s="175" t="s">
        <v>604</v>
      </c>
      <c r="I44" s="185">
        <f t="shared" ref="I44:J44" si="16">I32</f>
        <v>12.629427295623502</v>
      </c>
      <c r="J44" s="185">
        <f t="shared" si="16"/>
        <v>10.506364139457665</v>
      </c>
    </row>
    <row r="45" spans="1:12" x14ac:dyDescent="0.25">
      <c r="A45" s="175" t="s">
        <v>605</v>
      </c>
      <c r="B45" s="185">
        <f t="shared" si="12"/>
        <v>50.283486888731396</v>
      </c>
      <c r="C45" s="185">
        <f t="shared" si="12"/>
        <v>60.033777931751253</v>
      </c>
      <c r="G45" s="113"/>
      <c r="H45" s="175" t="s">
        <v>605</v>
      </c>
      <c r="I45" s="185">
        <f t="shared" ref="I45:J45" si="17">I33</f>
        <v>49.346019540327781</v>
      </c>
      <c r="J45" s="185">
        <f t="shared" si="17"/>
        <v>59.251521859435528</v>
      </c>
    </row>
    <row r="46" spans="1:12" x14ac:dyDescent="0.25">
      <c r="A46" s="175" t="s">
        <v>606</v>
      </c>
      <c r="B46" s="185">
        <f t="shared" si="12"/>
        <v>7.76045357902197</v>
      </c>
      <c r="C46" s="185">
        <f t="shared" si="12"/>
        <v>7.5740516196085226</v>
      </c>
      <c r="G46" s="113"/>
      <c r="H46" s="175" t="s">
        <v>606</v>
      </c>
      <c r="I46" s="185">
        <f t="shared" ref="I46:J46" si="18">I34</f>
        <v>7.9390186034627508</v>
      </c>
      <c r="J46" s="185">
        <f t="shared" si="18"/>
        <v>6.9825677919203102</v>
      </c>
    </row>
    <row r="47" spans="1:12" x14ac:dyDescent="0.25">
      <c r="A47" s="176" t="s">
        <v>607</v>
      </c>
      <c r="B47" s="186">
        <f t="shared" si="12"/>
        <v>17.724258378050013</v>
      </c>
      <c r="C47" s="186">
        <f t="shared" si="12"/>
        <v>15.794791847104337</v>
      </c>
      <c r="G47" s="113"/>
      <c r="H47" s="176" t="s">
        <v>607</v>
      </c>
      <c r="I47" s="186">
        <f t="shared" ref="I47:J47" si="19">I35</f>
        <v>26.205453284502795</v>
      </c>
      <c r="J47" s="186">
        <f t="shared" si="19"/>
        <v>21.162147205312674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31680</v>
      </c>
      <c r="C5" s="207">
        <v>24530</v>
      </c>
      <c r="D5" s="253"/>
      <c r="E5" s="253"/>
      <c r="F5" s="1003"/>
      <c r="H5" s="174" t="s">
        <v>624</v>
      </c>
      <c r="I5" s="207">
        <v>13941</v>
      </c>
      <c r="J5" s="207">
        <v>9776</v>
      </c>
    </row>
    <row r="6" spans="1:10" ht="15" customHeight="1" x14ac:dyDescent="0.25">
      <c r="A6" s="175" t="s">
        <v>625</v>
      </c>
      <c r="B6" s="208">
        <v>10126</v>
      </c>
      <c r="C6" s="208">
        <v>9902</v>
      </c>
      <c r="D6" s="253"/>
      <c r="E6" s="253"/>
      <c r="F6" s="1003"/>
      <c r="H6" s="175" t="s">
        <v>625</v>
      </c>
      <c r="I6" s="208">
        <v>19330</v>
      </c>
      <c r="J6" s="208">
        <v>20632</v>
      </c>
    </row>
    <row r="7" spans="1:10" ht="15" customHeight="1" x14ac:dyDescent="0.25">
      <c r="A7" s="176" t="s">
        <v>626</v>
      </c>
      <c r="B7" s="209">
        <v>37210</v>
      </c>
      <c r="C7" s="209">
        <v>34844</v>
      </c>
      <c r="D7" s="253"/>
      <c r="E7" s="253"/>
      <c r="F7" s="1003"/>
      <c r="H7" s="175" t="s">
        <v>626</v>
      </c>
      <c r="I7" s="208">
        <v>48008</v>
      </c>
      <c r="J7" s="208">
        <v>41085</v>
      </c>
    </row>
    <row r="8" spans="1:10" x14ac:dyDescent="0.25">
      <c r="D8" s="253"/>
      <c r="E8" s="253"/>
      <c r="F8" s="1003"/>
      <c r="H8" s="176" t="s">
        <v>2351</v>
      </c>
      <c r="I8" s="209">
        <v>910</v>
      </c>
      <c r="J8" s="209">
        <v>787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31680</v>
      </c>
      <c r="C13" s="178">
        <f>IF(ISBLANK(C5),"0",C5)</f>
        <v>24530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10126</v>
      </c>
      <c r="C14" s="180">
        <f t="shared" si="0"/>
        <v>9902</v>
      </c>
      <c r="D14" s="253"/>
      <c r="E14" s="253"/>
      <c r="F14" s="1003"/>
      <c r="H14" s="174" t="s">
        <v>624</v>
      </c>
      <c r="I14" s="177">
        <f>IF(ISBLANK(I5),"0",I5)</f>
        <v>13941</v>
      </c>
      <c r="J14" s="178">
        <f>IF(ISBLANK(J5),"0",J5)</f>
        <v>9776</v>
      </c>
    </row>
    <row r="15" spans="1:10" ht="15" customHeight="1" x14ac:dyDescent="0.25">
      <c r="A15" s="176" t="s">
        <v>626</v>
      </c>
      <c r="B15" s="181">
        <f t="shared" si="0"/>
        <v>37210</v>
      </c>
      <c r="C15" s="182">
        <f t="shared" si="0"/>
        <v>34844</v>
      </c>
      <c r="D15" s="253"/>
      <c r="E15" s="253"/>
      <c r="F15" s="1003"/>
      <c r="H15" s="175" t="s">
        <v>625</v>
      </c>
      <c r="I15" s="179">
        <f t="shared" ref="I15:J15" si="1">IF(ISBLANK(I6),"0",I6)</f>
        <v>19330</v>
      </c>
      <c r="J15" s="180">
        <f t="shared" si="1"/>
        <v>20632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48008</v>
      </c>
      <c r="J16" s="180">
        <f t="shared" si="2"/>
        <v>41085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910</v>
      </c>
      <c r="J17" s="182">
        <f t="shared" si="3"/>
        <v>787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40.093145692011745</v>
      </c>
      <c r="C21" s="184">
        <f>C13/SUM(C13:C15)*100</f>
        <v>35.409088284542989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12.815126050420167</v>
      </c>
      <c r="C22" s="185">
        <f>C14/SUM(C13:C15)*100</f>
        <v>14.29355043593741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47.091728257568086</v>
      </c>
      <c r="C23" s="186">
        <f>C15/SUM(C13:C15)*100</f>
        <v>50.297361279519606</v>
      </c>
      <c r="D23" s="253"/>
      <c r="E23" s="253"/>
      <c r="F23" s="1003"/>
      <c r="H23" s="174" t="s">
        <v>629</v>
      </c>
      <c r="I23" s="184">
        <f>I14/SUM(I14:I17)*100</f>
        <v>16.962123885191449</v>
      </c>
      <c r="J23" s="184">
        <f>J14/SUM(J14:J17)*100</f>
        <v>13.525179856115107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23.518962391560915</v>
      </c>
      <c r="J24" s="185">
        <f>J15/SUM(J14:J17)*100</f>
        <v>28.544548976203654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58.411709596174667</v>
      </c>
      <c r="J25" s="185">
        <f>J16/SUM(J14:J17)*100</f>
        <v>56.841449916989482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1.107204127072966</v>
      </c>
      <c r="J26" s="186">
        <f>J17/SUM(J14:J17)*100</f>
        <v>1.0888212506917543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40.093145692011745</v>
      </c>
      <c r="C29" s="189">
        <f t="shared" si="4"/>
        <v>35.409088284542989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12.815126050420167</v>
      </c>
      <c r="C30" s="192">
        <f t="shared" si="4"/>
        <v>14.29355043593741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47.091728257568086</v>
      </c>
      <c r="C31" s="195">
        <f t="shared" si="4"/>
        <v>50.297361279519606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16.962123885191449</v>
      </c>
      <c r="J32" s="189">
        <f>J23</f>
        <v>13.525179856115107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23.518962391560915</v>
      </c>
      <c r="J33" s="192">
        <f t="shared" si="5"/>
        <v>28.544548976203654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58.411709596174667</v>
      </c>
      <c r="J34" s="192">
        <f t="shared" si="6"/>
        <v>56.841449916989482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1.107204127072966</v>
      </c>
      <c r="J35" s="195">
        <f t="shared" si="7"/>
        <v>1.0888212506917543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451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183002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406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11.4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13.7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-2.2000000000000002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74.52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41.6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119.4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41</v>
      </c>
      <c r="C5" s="655">
        <v>34</v>
      </c>
      <c r="E5" s="28"/>
      <c r="J5" s="654" t="s">
        <v>542</v>
      </c>
      <c r="K5" s="669">
        <f>IF(ISBLANK(B5),"",B5)</f>
        <v>41</v>
      </c>
      <c r="L5" s="618">
        <f>IF(ISBLANK(C5),"",C5)</f>
        <v>34</v>
      </c>
      <c r="N5" s="28"/>
    </row>
    <row r="6" spans="1:15" x14ac:dyDescent="0.25">
      <c r="A6" s="656" t="s">
        <v>543</v>
      </c>
      <c r="B6" s="657">
        <v>55</v>
      </c>
      <c r="C6" s="657">
        <v>31</v>
      </c>
      <c r="E6" s="44"/>
      <c r="J6" s="656" t="s">
        <v>543</v>
      </c>
      <c r="K6" s="670">
        <f t="shared" ref="K6:K10" si="0">IF(ISBLANK(B6),"",B6)</f>
        <v>55</v>
      </c>
      <c r="L6" s="619">
        <f t="shared" ref="L6:L10" si="1">IF(ISBLANK(C6),"",C6)</f>
        <v>31</v>
      </c>
      <c r="N6" s="44"/>
    </row>
    <row r="7" spans="1:15" x14ac:dyDescent="0.25">
      <c r="A7" s="656" t="s">
        <v>641</v>
      </c>
      <c r="B7" s="657">
        <v>189</v>
      </c>
      <c r="C7" s="657">
        <v>119</v>
      </c>
      <c r="E7" s="44"/>
      <c r="J7" s="656" t="s">
        <v>641</v>
      </c>
      <c r="K7" s="670">
        <f t="shared" si="0"/>
        <v>189</v>
      </c>
      <c r="L7" s="619">
        <f t="shared" si="1"/>
        <v>119</v>
      </c>
      <c r="N7" s="44"/>
    </row>
    <row r="8" spans="1:15" x14ac:dyDescent="0.25">
      <c r="A8" s="650" t="s">
        <v>642</v>
      </c>
      <c r="B8" s="651">
        <v>140</v>
      </c>
      <c r="C8" s="651">
        <v>34</v>
      </c>
      <c r="E8" s="21"/>
      <c r="J8" s="650" t="s">
        <v>642</v>
      </c>
      <c r="K8" s="670">
        <f t="shared" si="0"/>
        <v>140</v>
      </c>
      <c r="L8" s="619">
        <f t="shared" si="1"/>
        <v>34</v>
      </c>
      <c r="N8" s="21"/>
    </row>
    <row r="9" spans="1:15" x14ac:dyDescent="0.25">
      <c r="A9" s="650" t="s">
        <v>643</v>
      </c>
      <c r="B9" s="651">
        <v>155</v>
      </c>
      <c r="C9" s="651">
        <v>28</v>
      </c>
      <c r="E9" s="21"/>
      <c r="J9" s="650" t="s">
        <v>643</v>
      </c>
      <c r="K9" s="670">
        <f t="shared" si="0"/>
        <v>155</v>
      </c>
      <c r="L9" s="619">
        <f t="shared" si="1"/>
        <v>28</v>
      </c>
      <c r="N9" s="21"/>
    </row>
    <row r="10" spans="1:15" x14ac:dyDescent="0.25">
      <c r="A10" s="652" t="s">
        <v>365</v>
      </c>
      <c r="B10" s="653">
        <v>609</v>
      </c>
      <c r="C10" s="653">
        <v>55</v>
      </c>
      <c r="J10" s="652" t="s">
        <v>365</v>
      </c>
      <c r="K10" s="671">
        <f t="shared" si="0"/>
        <v>609</v>
      </c>
      <c r="L10" s="620">
        <f t="shared" si="1"/>
        <v>55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1.44</v>
      </c>
      <c r="C15" s="197"/>
      <c r="D15" s="253"/>
      <c r="E15" s="211"/>
      <c r="F15" s="253"/>
      <c r="G15" s="253"/>
      <c r="J15" s="673" t="s">
        <v>488</v>
      </c>
      <c r="K15" s="674">
        <f>B15</f>
        <v>1.44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0.41</v>
      </c>
      <c r="C16" s="197"/>
      <c r="D16" s="253"/>
      <c r="E16" s="254"/>
      <c r="F16" s="253"/>
      <c r="G16" s="253"/>
      <c r="J16" s="675" t="s">
        <v>489</v>
      </c>
      <c r="K16" s="676">
        <f>B16</f>
        <v>0.41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0.9</v>
      </c>
      <c r="C18" s="197"/>
      <c r="D18" s="255"/>
      <c r="E18" s="256"/>
      <c r="F18" s="253"/>
      <c r="G18" s="253"/>
      <c r="J18" s="678" t="s">
        <v>501</v>
      </c>
      <c r="K18" s="674">
        <f>B18</f>
        <v>0.9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1.62</v>
      </c>
      <c r="C19" s="198"/>
      <c r="D19" s="255"/>
      <c r="E19" s="256"/>
      <c r="F19" s="253"/>
      <c r="G19" s="253"/>
      <c r="J19" s="672" t="s">
        <v>502</v>
      </c>
      <c r="K19" s="676">
        <f>B19</f>
        <v>1.62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0.95</v>
      </c>
      <c r="C21" s="253"/>
      <c r="D21" s="253"/>
      <c r="E21" s="253"/>
      <c r="F21" s="253"/>
      <c r="G21" s="253"/>
      <c r="J21" s="661" t="s">
        <v>498</v>
      </c>
      <c r="K21" s="679">
        <f>B21</f>
        <v>0.95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20</v>
      </c>
      <c r="C32" s="655">
        <v>10</v>
      </c>
      <c r="E32" s="28"/>
      <c r="J32" s="654" t="s">
        <v>542</v>
      </c>
      <c r="K32" s="669">
        <f>IF(ISBLANK(B32),"",B32)</f>
        <v>20</v>
      </c>
      <c r="L32" s="618">
        <f>IF(ISBLANK(C32),"",C32)</f>
        <v>10</v>
      </c>
      <c r="N32" s="28"/>
    </row>
    <row r="33" spans="1:15" x14ac:dyDescent="0.25">
      <c r="A33" s="656" t="s">
        <v>543</v>
      </c>
      <c r="B33" s="657">
        <v>9</v>
      </c>
      <c r="C33" s="657">
        <v>14</v>
      </c>
      <c r="E33" s="44"/>
      <c r="J33" s="656" t="s">
        <v>543</v>
      </c>
      <c r="K33" s="670">
        <f t="shared" ref="K33:K37" si="2">IF(ISBLANK(B33),"",B33)</f>
        <v>9</v>
      </c>
      <c r="L33" s="619">
        <f t="shared" ref="L33:L37" si="3">IF(ISBLANK(C33),"",C33)</f>
        <v>14</v>
      </c>
      <c r="N33" s="44"/>
    </row>
    <row r="34" spans="1:15" x14ac:dyDescent="0.25">
      <c r="A34" s="656" t="s">
        <v>641</v>
      </c>
      <c r="B34" s="657">
        <v>66</v>
      </c>
      <c r="C34" s="657">
        <v>47</v>
      </c>
      <c r="E34" s="44"/>
      <c r="J34" s="656" t="s">
        <v>641</v>
      </c>
      <c r="K34" s="670">
        <f t="shared" si="2"/>
        <v>66</v>
      </c>
      <c r="L34" s="619">
        <f t="shared" si="3"/>
        <v>47</v>
      </c>
      <c r="N34" s="44"/>
    </row>
    <row r="35" spans="1:15" x14ac:dyDescent="0.25">
      <c r="A35" s="650" t="s">
        <v>642</v>
      </c>
      <c r="B35" s="651">
        <v>92</v>
      </c>
      <c r="C35" s="651">
        <v>45</v>
      </c>
      <c r="E35" s="21"/>
      <c r="J35" s="650" t="s">
        <v>642</v>
      </c>
      <c r="K35" s="670">
        <f t="shared" si="2"/>
        <v>92</v>
      </c>
      <c r="L35" s="619">
        <f t="shared" si="3"/>
        <v>45</v>
      </c>
      <c r="N35" s="21"/>
    </row>
    <row r="36" spans="1:15" x14ac:dyDescent="0.25">
      <c r="A36" s="650" t="s">
        <v>643</v>
      </c>
      <c r="B36" s="651">
        <v>84</v>
      </c>
      <c r="C36" s="651">
        <v>18</v>
      </c>
      <c r="E36" s="21"/>
      <c r="J36" s="650" t="s">
        <v>643</v>
      </c>
      <c r="K36" s="670">
        <f t="shared" si="2"/>
        <v>84</v>
      </c>
      <c r="L36" s="619">
        <f t="shared" si="3"/>
        <v>18</v>
      </c>
      <c r="N36" s="21"/>
    </row>
    <row r="37" spans="1:15" x14ac:dyDescent="0.25">
      <c r="A37" s="652" t="s">
        <v>365</v>
      </c>
      <c r="B37" s="653">
        <v>165</v>
      </c>
      <c r="C37" s="653">
        <v>20</v>
      </c>
      <c r="J37" s="652" t="s">
        <v>365</v>
      </c>
      <c r="K37" s="671">
        <f t="shared" si="2"/>
        <v>165</v>
      </c>
      <c r="L37" s="620">
        <f t="shared" si="3"/>
        <v>20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0.5</v>
      </c>
      <c r="C42" s="197"/>
      <c r="D42" s="253"/>
      <c r="E42" s="211"/>
      <c r="F42" s="253"/>
      <c r="G42" s="253"/>
      <c r="J42" s="673" t="s">
        <v>488</v>
      </c>
      <c r="K42" s="674">
        <f>B42</f>
        <v>0.5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</v>
      </c>
      <c r="C43" s="197"/>
      <c r="D43" s="253"/>
      <c r="E43" s="254"/>
      <c r="F43" s="253"/>
      <c r="G43" s="253"/>
      <c r="J43" s="675" t="s">
        <v>489</v>
      </c>
      <c r="K43" s="676">
        <f>B43</f>
        <v>0.2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0.35</v>
      </c>
      <c r="C45" s="197"/>
      <c r="D45" s="255"/>
      <c r="E45" s="256"/>
      <c r="F45" s="253"/>
      <c r="G45" s="253"/>
      <c r="J45" s="678" t="s">
        <v>501</v>
      </c>
      <c r="K45" s="674">
        <f>B45</f>
        <v>0.35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0.51</v>
      </c>
      <c r="C46" s="198"/>
      <c r="D46" s="255"/>
      <c r="E46" s="256"/>
      <c r="F46" s="253"/>
      <c r="G46" s="253"/>
      <c r="J46" s="672" t="s">
        <v>502</v>
      </c>
      <c r="K46" s="676">
        <f>B46</f>
        <v>0.51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0.36</v>
      </c>
      <c r="C48" s="253"/>
      <c r="D48" s="253"/>
      <c r="E48" s="253"/>
      <c r="F48" s="253"/>
      <c r="G48" s="253"/>
      <c r="J48" s="661" t="s">
        <v>498</v>
      </c>
      <c r="K48" s="679">
        <f>B48</f>
        <v>0.36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141449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209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24722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90300</v>
      </c>
      <c r="D4" s="643">
        <v>0</v>
      </c>
      <c r="E4" s="643">
        <v>0</v>
      </c>
      <c r="F4" s="643">
        <v>2</v>
      </c>
      <c r="G4" s="643">
        <v>88</v>
      </c>
      <c r="H4" s="643">
        <v>6805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141971</v>
      </c>
      <c r="D5" s="602">
        <v>0</v>
      </c>
      <c r="E5" s="602">
        <v>0</v>
      </c>
      <c r="F5" s="602">
        <v>2</v>
      </c>
      <c r="G5" s="602">
        <v>172</v>
      </c>
      <c r="H5" s="602">
        <v>16770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141449</v>
      </c>
      <c r="D6" s="617">
        <v>0</v>
      </c>
      <c r="E6" s="617">
        <v>0</v>
      </c>
      <c r="F6" s="617">
        <v>2</v>
      </c>
      <c r="G6" s="617">
        <v>209</v>
      </c>
      <c r="H6" s="617">
        <v>24722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207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1.1000000000000001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0.13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73.099999999999994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0.44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77.400000000000006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91.1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1624198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8875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12</v>
      </c>
      <c r="C4" s="600">
        <v>6.1</v>
      </c>
      <c r="D4" s="600">
        <v>104.5</v>
      </c>
      <c r="E4" s="600">
        <v>0.35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16</v>
      </c>
      <c r="C5" s="602">
        <v>8.4</v>
      </c>
      <c r="D5" s="751">
        <v>125.7</v>
      </c>
      <c r="E5" s="751">
        <v>0.25</v>
      </c>
      <c r="G5" s="647" t="s">
        <v>446</v>
      </c>
      <c r="H5" s="648">
        <f>IF(ISBLANK(B4),"",B4)</f>
        <v>12</v>
      </c>
      <c r="I5" s="648">
        <f>IF(ISBLANK(B5),"",B5)</f>
        <v>16</v>
      </c>
      <c r="J5" s="649">
        <f>IF(ISBLANK(B6),"",B6)</f>
        <v>11</v>
      </c>
      <c r="K5" s="569"/>
    </row>
    <row r="6" spans="1:11" x14ac:dyDescent="0.25">
      <c r="A6" s="218">
        <v>2022</v>
      </c>
      <c r="B6" s="601">
        <v>11</v>
      </c>
      <c r="C6" s="602">
        <v>5.5</v>
      </c>
      <c r="D6" s="959">
        <v>73.099999999999994</v>
      </c>
      <c r="E6" s="959">
        <v>0.44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6.1</v>
      </c>
      <c r="I9" s="648">
        <f>IF(ISBLANK(C5),"",C5)</f>
        <v>8.4</v>
      </c>
      <c r="J9" s="649">
        <f>IF(ISBLANK(C6),"",C6)</f>
        <v>5.5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179</v>
      </c>
      <c r="C4" s="643">
        <v>1</v>
      </c>
      <c r="D4" s="643">
        <v>0.7</v>
      </c>
      <c r="E4" s="643">
        <v>0.12</v>
      </c>
      <c r="F4" s="643">
        <v>0.6</v>
      </c>
      <c r="G4" s="643">
        <v>1.9</v>
      </c>
      <c r="H4" s="1066"/>
      <c r="I4" s="253"/>
      <c r="J4" s="253"/>
      <c r="K4" s="253"/>
    </row>
    <row r="5" spans="1:11" x14ac:dyDescent="0.25">
      <c r="A5" s="480">
        <v>2021</v>
      </c>
      <c r="B5" s="602">
        <v>191</v>
      </c>
      <c r="C5" s="602">
        <v>1</v>
      </c>
      <c r="D5" s="602">
        <v>0.8</v>
      </c>
      <c r="E5" s="602">
        <v>0.13</v>
      </c>
      <c r="F5" s="602">
        <v>0.6</v>
      </c>
      <c r="G5" s="602">
        <v>2.1</v>
      </c>
      <c r="H5" s="1066"/>
      <c r="I5" s="253"/>
      <c r="J5" s="253"/>
      <c r="K5" s="253"/>
    </row>
    <row r="6" spans="1:11" x14ac:dyDescent="0.25">
      <c r="A6" s="360">
        <v>2022</v>
      </c>
      <c r="B6" s="602">
        <v>207</v>
      </c>
      <c r="C6" s="602">
        <v>1.1000000000000001</v>
      </c>
      <c r="D6" s="602">
        <v>0.8</v>
      </c>
      <c r="E6" s="602">
        <v>0.13</v>
      </c>
      <c r="F6" s="602">
        <v>0.6</v>
      </c>
      <c r="G6" s="602">
        <v>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81.599999999999994</v>
      </c>
      <c r="C5" s="602">
        <v>70.3</v>
      </c>
      <c r="D5" s="602">
        <v>9</v>
      </c>
      <c r="E5" s="602">
        <v>4.9000000000000004</v>
      </c>
      <c r="F5" s="253"/>
      <c r="G5" s="253"/>
      <c r="H5" s="253"/>
    </row>
    <row r="6" spans="1:8" x14ac:dyDescent="0.25">
      <c r="A6" s="360">
        <v>2021</v>
      </c>
      <c r="B6" s="602">
        <v>91.9</v>
      </c>
      <c r="C6" s="602">
        <v>65.099999999999994</v>
      </c>
      <c r="D6" s="602">
        <v>11</v>
      </c>
      <c r="E6" s="602">
        <v>5.9</v>
      </c>
      <c r="F6" s="253"/>
      <c r="G6" s="253"/>
      <c r="H6" s="253"/>
    </row>
    <row r="7" spans="1:8" x14ac:dyDescent="0.25">
      <c r="A7" s="481">
        <v>2022</v>
      </c>
      <c r="B7" s="1067">
        <v>77.400000000000006</v>
      </c>
      <c r="C7" s="1067">
        <v>91.1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4.9000000000000004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5.9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13481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7.4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385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5228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13088</v>
      </c>
      <c r="C5" s="1034">
        <v>6103</v>
      </c>
      <c r="D5" s="600">
        <v>6985</v>
      </c>
      <c r="G5" s="871" t="s">
        <v>126</v>
      </c>
      <c r="H5" s="637">
        <f>IF(ISBLANK(D7),"",D7)</f>
        <v>7231</v>
      </c>
    </row>
    <row r="6" spans="1:17" x14ac:dyDescent="0.25">
      <c r="A6" s="641">
        <v>2021</v>
      </c>
      <c r="B6" s="1034">
        <v>13354</v>
      </c>
      <c r="C6" s="1034">
        <v>6221</v>
      </c>
      <c r="D6" s="602">
        <v>7133</v>
      </c>
      <c r="G6" s="635" t="s">
        <v>127</v>
      </c>
      <c r="H6" s="623">
        <f>IF(ISBLANK(C7),"",C7)</f>
        <v>6250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13481</v>
      </c>
      <c r="C7" s="1034">
        <v>6250</v>
      </c>
      <c r="D7" s="617">
        <v>7231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7231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6250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118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8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100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37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81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8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14408</v>
      </c>
      <c r="C6" s="55">
        <v>7480</v>
      </c>
      <c r="D6" s="55">
        <v>6928</v>
      </c>
      <c r="E6" s="70">
        <v>14671</v>
      </c>
      <c r="F6" s="55">
        <v>7588</v>
      </c>
      <c r="G6" s="110">
        <v>7083</v>
      </c>
      <c r="H6" s="55">
        <v>7077</v>
      </c>
      <c r="I6" s="55">
        <v>3622</v>
      </c>
      <c r="J6" s="55">
        <v>3455</v>
      </c>
      <c r="K6" s="70">
        <v>34410</v>
      </c>
      <c r="L6" s="55">
        <v>17796</v>
      </c>
      <c r="M6" s="110">
        <v>16614</v>
      </c>
      <c r="N6" s="70">
        <v>30554</v>
      </c>
      <c r="O6" s="55">
        <v>15324</v>
      </c>
      <c r="P6" s="110">
        <v>15230</v>
      </c>
      <c r="Q6" s="70">
        <v>123766</v>
      </c>
      <c r="R6" s="55">
        <v>60151</v>
      </c>
      <c r="S6" s="110">
        <v>63615</v>
      </c>
      <c r="T6" s="70">
        <v>185262</v>
      </c>
      <c r="U6" s="55">
        <v>88141</v>
      </c>
      <c r="V6" s="160">
        <v>97121</v>
      </c>
    </row>
    <row r="7" spans="1:22" x14ac:dyDescent="0.25">
      <c r="A7" s="286">
        <v>2021</v>
      </c>
      <c r="B7" s="167">
        <v>14423</v>
      </c>
      <c r="C7" s="94">
        <v>7505</v>
      </c>
      <c r="D7" s="94">
        <v>6918</v>
      </c>
      <c r="E7" s="167">
        <v>15048</v>
      </c>
      <c r="F7" s="94">
        <v>7767</v>
      </c>
      <c r="G7" s="169">
        <v>7281</v>
      </c>
      <c r="H7" s="94">
        <v>7102</v>
      </c>
      <c r="I7" s="94">
        <v>3645</v>
      </c>
      <c r="J7" s="94">
        <v>3457</v>
      </c>
      <c r="K7" s="167">
        <v>34756</v>
      </c>
      <c r="L7" s="94">
        <v>17983</v>
      </c>
      <c r="M7" s="169">
        <v>16773</v>
      </c>
      <c r="N7" s="167">
        <v>30053</v>
      </c>
      <c r="O7" s="94">
        <v>15147</v>
      </c>
      <c r="P7" s="169">
        <v>14906</v>
      </c>
      <c r="Q7" s="167">
        <v>123157</v>
      </c>
      <c r="R7" s="94">
        <v>59939</v>
      </c>
      <c r="S7" s="169">
        <v>63218</v>
      </c>
      <c r="T7" s="212">
        <v>185270</v>
      </c>
      <c r="U7" s="58">
        <v>88146</v>
      </c>
      <c r="V7" s="160">
        <v>97124</v>
      </c>
    </row>
    <row r="8" spans="1:22" x14ac:dyDescent="0.25">
      <c r="A8" s="219">
        <v>2022</v>
      </c>
      <c r="B8" s="72">
        <v>13455</v>
      </c>
      <c r="C8" s="61">
        <v>6944</v>
      </c>
      <c r="D8" s="61">
        <v>6511</v>
      </c>
      <c r="E8" s="72">
        <v>14920</v>
      </c>
      <c r="F8" s="61">
        <v>7674</v>
      </c>
      <c r="G8" s="111">
        <v>7246</v>
      </c>
      <c r="H8" s="61">
        <v>7092</v>
      </c>
      <c r="I8" s="61">
        <v>3645</v>
      </c>
      <c r="J8" s="61">
        <v>3447</v>
      </c>
      <c r="K8" s="72">
        <v>33650</v>
      </c>
      <c r="L8" s="61">
        <v>17342</v>
      </c>
      <c r="M8" s="111">
        <v>16308</v>
      </c>
      <c r="N8" s="72">
        <v>30425</v>
      </c>
      <c r="O8" s="61">
        <v>15317</v>
      </c>
      <c r="P8" s="111">
        <v>15108</v>
      </c>
      <c r="Q8" s="72">
        <v>121561</v>
      </c>
      <c r="R8" s="61">
        <v>59126</v>
      </c>
      <c r="S8" s="111">
        <v>62435</v>
      </c>
      <c r="T8" s="72">
        <v>183002</v>
      </c>
      <c r="U8" s="61">
        <v>86978</v>
      </c>
      <c r="V8" s="111">
        <v>96024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13455</v>
      </c>
      <c r="C15" s="172">
        <f>E8</f>
        <v>14920</v>
      </c>
      <c r="D15" s="172">
        <f>H8</f>
        <v>7092</v>
      </c>
      <c r="E15" s="172">
        <f>K8</f>
        <v>33650</v>
      </c>
      <c r="F15" s="172">
        <f>N8</f>
        <v>30425</v>
      </c>
      <c r="G15" s="172">
        <f>Q8</f>
        <v>121561</v>
      </c>
      <c r="H15" s="334">
        <f>T8</f>
        <v>183002</v>
      </c>
      <c r="M15" s="172">
        <f>K8</f>
        <v>33650</v>
      </c>
      <c r="N15" s="172">
        <f>H15-E15-O15</f>
        <v>116286</v>
      </c>
      <c r="O15" s="172">
        <f>H15-(B15+C15+G15)</f>
        <v>33066</v>
      </c>
      <c r="P15" s="29"/>
      <c r="Q15" s="100">
        <f>M15/H15*100</f>
        <v>18.387777182763028</v>
      </c>
      <c r="R15" s="100">
        <f>N15/H15*100</f>
        <v>63.543567829859782</v>
      </c>
      <c r="S15" s="100">
        <f>O15/H15*100</f>
        <v>18.068654987377187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18.387777182763028</v>
      </c>
      <c r="R18" s="100">
        <f>N15/H15*100</f>
        <v>63.543567829859782</v>
      </c>
      <c r="S18" s="100">
        <f>O15/H15*100</f>
        <v>18.068654987377187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4.8</v>
      </c>
      <c r="C23" s="361"/>
      <c r="D23" s="361"/>
      <c r="E23" s="167">
        <v>8.1999999999999993</v>
      </c>
      <c r="F23" s="361"/>
      <c r="G23" s="362"/>
      <c r="H23" s="167">
        <v>2.9</v>
      </c>
      <c r="I23" s="94">
        <v>2.83</v>
      </c>
      <c r="J23" s="169">
        <v>2.97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1.4</v>
      </c>
      <c r="C24" s="361"/>
      <c r="D24" s="361"/>
      <c r="E24" s="167">
        <v>4.7</v>
      </c>
      <c r="F24" s="361"/>
      <c r="G24" s="362"/>
      <c r="H24" s="167">
        <v>0.95</v>
      </c>
      <c r="I24" s="94">
        <v>0.91</v>
      </c>
      <c r="J24" s="169">
        <v>0.99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2.4</v>
      </c>
      <c r="C25" s="357"/>
      <c r="D25" s="357"/>
      <c r="E25" s="72">
        <v>5.2</v>
      </c>
      <c r="F25" s="357"/>
      <c r="G25" s="461"/>
      <c r="H25" s="72">
        <v>0.96</v>
      </c>
      <c r="I25" s="61">
        <v>1.85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2.97</v>
      </c>
      <c r="C32" s="674">
        <f>IF(ISBLANK(I23),"",I23)</f>
        <v>2.83</v>
      </c>
      <c r="F32" s="700">
        <f>A23</f>
        <v>2020</v>
      </c>
      <c r="G32" s="674">
        <f>IF(ISBLANK(J23),"",J23)</f>
        <v>2.97</v>
      </c>
      <c r="H32" s="674">
        <f>IF(ISBLANK(I23),"",I23)</f>
        <v>2.83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0.99</v>
      </c>
      <c r="C33" s="853">
        <f t="shared" ref="C33:C34" si="2">IF(ISBLANK(I24),"",I24)</f>
        <v>0.91</v>
      </c>
      <c r="F33" s="701">
        <f t="shared" ref="F33:F34" si="3">A24</f>
        <v>2021</v>
      </c>
      <c r="G33" s="853">
        <f t="shared" ref="G33:G34" si="4">IF(ISBLANK(J24),"",J24)</f>
        <v>0.99</v>
      </c>
      <c r="H33" s="853">
        <f t="shared" ref="H33:H34" si="5">IF(ISBLANK(I24),"",I24)</f>
        <v>0.91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1.85</v>
      </c>
      <c r="F34" s="702">
        <f t="shared" si="3"/>
        <v>2022</v>
      </c>
      <c r="G34" s="676">
        <f t="shared" si="4"/>
        <v>0</v>
      </c>
      <c r="H34" s="676">
        <f t="shared" si="5"/>
        <v>1.85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101</v>
      </c>
      <c r="C4" s="600">
        <v>1</v>
      </c>
      <c r="D4" s="600">
        <v>35</v>
      </c>
      <c r="E4" s="599">
        <v>5</v>
      </c>
      <c r="F4" s="600">
        <v>3.9</v>
      </c>
      <c r="G4" s="600">
        <v>1</v>
      </c>
    </row>
    <row r="5" spans="1:10" x14ac:dyDescent="0.25">
      <c r="A5" s="286">
        <v>2022</v>
      </c>
      <c r="B5" s="751">
        <v>92</v>
      </c>
      <c r="C5" s="751">
        <v>1</v>
      </c>
      <c r="D5" s="751">
        <v>34</v>
      </c>
      <c r="E5" s="753">
        <v>8</v>
      </c>
      <c r="F5" s="751">
        <v>3.7</v>
      </c>
      <c r="G5" s="751">
        <v>1</v>
      </c>
    </row>
    <row r="6" spans="1:10" x14ac:dyDescent="0.25">
      <c r="A6" s="218">
        <v>2023</v>
      </c>
      <c r="B6" s="752">
        <v>81</v>
      </c>
      <c r="C6" s="752">
        <v>0</v>
      </c>
      <c r="D6" s="752">
        <v>37</v>
      </c>
      <c r="E6" s="754">
        <v>8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101</v>
      </c>
      <c r="C11" s="80">
        <f>IF(ISBLANK(D4),"",D4)</f>
        <v>35</v>
      </c>
      <c r="E11" s="103">
        <f>A4</f>
        <v>2021</v>
      </c>
      <c r="F11" s="80">
        <f>IF(ISBLANK(B4),"",B4)</f>
        <v>101</v>
      </c>
      <c r="G11" s="80">
        <f>IF(ISBLANK(D4),"",D4)</f>
        <v>35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92</v>
      </c>
      <c r="C12" s="80">
        <f>IF(ISBLANK(D5),"",D5)</f>
        <v>34</v>
      </c>
      <c r="E12" s="103">
        <f t="shared" ref="E12:E13" si="1">A5</f>
        <v>2022</v>
      </c>
      <c r="F12" s="80">
        <f t="shared" ref="F12:F13" si="2">IF(ISBLANK(B5),"",B5)</f>
        <v>92</v>
      </c>
      <c r="G12" s="80">
        <f t="shared" ref="G12:G13" si="3">IF(ISBLANK(D5),"",D5)</f>
        <v>34</v>
      </c>
    </row>
    <row r="13" spans="1:10" x14ac:dyDescent="0.25">
      <c r="A13" s="155">
        <f t="shared" si="0"/>
        <v>2023</v>
      </c>
      <c r="B13" s="83">
        <f>IF(ISBLANK(B6),"",B6)</f>
        <v>81</v>
      </c>
      <c r="C13" s="83">
        <f>IF(ISBLANK(D6),"",D6)</f>
        <v>37</v>
      </c>
      <c r="D13" s="253"/>
      <c r="E13" s="155">
        <f t="shared" si="1"/>
        <v>2023</v>
      </c>
      <c r="F13" s="83">
        <f t="shared" si="2"/>
        <v>81</v>
      </c>
      <c r="G13" s="83">
        <f t="shared" si="3"/>
        <v>37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5</v>
      </c>
      <c r="E18" s="603">
        <f>A4</f>
        <v>2021</v>
      </c>
      <c r="F18" s="100">
        <f>IF(ISBLANK(C4),"",C4)</f>
        <v>1</v>
      </c>
      <c r="G18" s="100">
        <f>IF(ISBLANK(E4),"",E4)</f>
        <v>5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8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8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8</v>
      </c>
      <c r="E20" s="155">
        <f t="shared" si="5"/>
        <v>2023</v>
      </c>
      <c r="F20" s="83">
        <f>IF(ISBLANK(C6),"",C6)</f>
        <v>0</v>
      </c>
      <c r="G20" s="83">
        <f t="shared" si="6"/>
        <v>8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1122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2035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6.5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1492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4.3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811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2497</v>
      </c>
    </row>
    <row r="17" spans="2:3" x14ac:dyDescent="0.25">
      <c r="B17" s="253">
        <v>2022</v>
      </c>
      <c r="C17" s="1100">
        <v>2204</v>
      </c>
    </row>
    <row r="18" spans="2:3" x14ac:dyDescent="0.25">
      <c r="B18" s="253">
        <v>2023</v>
      </c>
      <c r="C18" s="1100">
        <v>2035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2497</v>
      </c>
    </row>
    <row r="22" spans="2:3" x14ac:dyDescent="0.25">
      <c r="B22" s="636">
        <f>B17</f>
        <v>2022</v>
      </c>
      <c r="C22" s="636">
        <f t="shared" ref="C22:C23" si="0">IF(ISBLANK(C17),"",C17)</f>
        <v>2204</v>
      </c>
    </row>
    <row r="23" spans="2:3" x14ac:dyDescent="0.25">
      <c r="B23" s="636">
        <f>B18</f>
        <v>2023</v>
      </c>
      <c r="C23" s="636">
        <f t="shared" si="0"/>
        <v>2035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97</v>
      </c>
      <c r="C5" s="55">
        <v>123</v>
      </c>
      <c r="D5" s="55">
        <v>61</v>
      </c>
      <c r="E5" s="269">
        <f>SUM(B5:D5)</f>
        <v>281</v>
      </c>
      <c r="F5" s="71">
        <v>1635</v>
      </c>
      <c r="G5" s="70">
        <v>0.3</v>
      </c>
      <c r="H5" s="55">
        <v>0.1</v>
      </c>
      <c r="I5" s="110">
        <v>0.2</v>
      </c>
      <c r="J5" s="71">
        <v>0.9</v>
      </c>
    </row>
    <row r="6" spans="1:10" x14ac:dyDescent="0.25">
      <c r="A6" s="286">
        <v>2022</v>
      </c>
      <c r="B6" s="757">
        <v>125</v>
      </c>
      <c r="C6" s="758">
        <v>120</v>
      </c>
      <c r="D6" s="758">
        <v>70</v>
      </c>
      <c r="E6" s="270">
        <f>SUM(B6:D6)</f>
        <v>315</v>
      </c>
      <c r="F6" s="214">
        <v>1233</v>
      </c>
      <c r="G6" s="457">
        <v>0.4</v>
      </c>
      <c r="H6" s="458">
        <v>0.1</v>
      </c>
      <c r="I6" s="763">
        <v>0.2</v>
      </c>
      <c r="J6" s="214">
        <v>0.7</v>
      </c>
    </row>
    <row r="7" spans="1:10" x14ac:dyDescent="0.25">
      <c r="A7" s="218">
        <v>2023</v>
      </c>
      <c r="B7" s="167">
        <v>155</v>
      </c>
      <c r="C7" s="94">
        <v>124</v>
      </c>
      <c r="D7" s="94">
        <v>70</v>
      </c>
      <c r="E7" s="447">
        <f>SUM(B7:D7)</f>
        <v>349</v>
      </c>
      <c r="F7" s="168">
        <v>1122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1635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1233</v>
      </c>
      <c r="C14" s="28"/>
      <c r="D14" s="28"/>
      <c r="F14" s="625" t="s">
        <v>1526</v>
      </c>
      <c r="G14" s="621">
        <f>IF(ISBLANK(B7),"",B7)</f>
        <v>155</v>
      </c>
      <c r="I14" s="625" t="s">
        <v>1529</v>
      </c>
      <c r="J14" s="621">
        <f>IF(ISBLANK(B7),"",B7)</f>
        <v>155</v>
      </c>
    </row>
    <row r="15" spans="1:10" x14ac:dyDescent="0.25">
      <c r="A15" s="624">
        <f t="shared" ref="A15" si="1">A7</f>
        <v>2023</v>
      </c>
      <c r="B15" s="623">
        <f t="shared" si="0"/>
        <v>1122</v>
      </c>
      <c r="C15" s="28"/>
      <c r="D15" s="28"/>
      <c r="F15" s="626" t="s">
        <v>1527</v>
      </c>
      <c r="G15" s="622">
        <f>IF(ISBLANK(C7),"",C7)</f>
        <v>124</v>
      </c>
      <c r="I15" s="626" t="s">
        <v>1538</v>
      </c>
      <c r="J15" s="622">
        <f>IF(ISBLANK(C7),"",C7)</f>
        <v>124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70</v>
      </c>
      <c r="I16" s="627" t="s">
        <v>1539</v>
      </c>
      <c r="J16" s="623">
        <f>IF(ISBLANK(D7),"",D7)</f>
        <v>70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1033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1092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119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5.4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124</v>
      </c>
      <c r="C6" s="759"/>
      <c r="D6" s="759"/>
      <c r="E6" s="457">
        <v>5.6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174</v>
      </c>
      <c r="C7" s="759"/>
      <c r="D7" s="759"/>
      <c r="E7" s="457">
        <v>7.8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119</v>
      </c>
      <c r="C8" s="760"/>
      <c r="D8" s="760"/>
      <c r="E8" s="601">
        <v>5.4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124</v>
      </c>
      <c r="C16" s="755"/>
      <c r="I16" s="700">
        <f>A6</f>
        <v>2020</v>
      </c>
      <c r="J16" s="674">
        <f>IF(ISBLANK(E6),"",E6)</f>
        <v>5.6</v>
      </c>
      <c r="K16" s="756"/>
    </row>
    <row r="17" spans="1:10" x14ac:dyDescent="0.25">
      <c r="A17" s="701">
        <f>A7</f>
        <v>2021</v>
      </c>
      <c r="B17" s="853">
        <f>IF(ISBLANK(B7),"",B7)</f>
        <v>174</v>
      </c>
      <c r="C17" s="755"/>
      <c r="I17" s="701">
        <f>A7</f>
        <v>2021</v>
      </c>
      <c r="J17" s="853">
        <f>IF(ISBLANK(E7),"",E7)</f>
        <v>7.8</v>
      </c>
    </row>
    <row r="18" spans="1:10" x14ac:dyDescent="0.25">
      <c r="A18" s="702">
        <f>A8</f>
        <v>2022</v>
      </c>
      <c r="B18" s="676">
        <f>IF(ISBLANK(B8),"",B8)</f>
        <v>119</v>
      </c>
      <c r="C18" s="755"/>
      <c r="I18" s="702">
        <f>A8</f>
        <v>2022</v>
      </c>
      <c r="J18" s="676">
        <f>IF(ISBLANK(E8),"",E8)</f>
        <v>5.4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30</v>
      </c>
      <c r="D5" s="449">
        <f>IF(ISBLANK(B5),"",A5)</f>
        <v>2021</v>
      </c>
      <c r="E5" s="618">
        <f>IF(ISBLANK(B5),"",B5)</f>
        <v>30</v>
      </c>
      <c r="K5" s="217">
        <v>2020</v>
      </c>
      <c r="L5" s="655">
        <v>3.1</v>
      </c>
    </row>
    <row r="6" spans="1:12" x14ac:dyDescent="0.25">
      <c r="A6" s="229">
        <v>2022</v>
      </c>
      <c r="B6" s="602">
        <v>30</v>
      </c>
      <c r="D6" s="450">
        <f>IF(ISBLANK(B6),"",A6)</f>
        <v>2022</v>
      </c>
      <c r="E6" s="619">
        <f>IF(ISBLANK(B6),"",B6)</f>
        <v>30</v>
      </c>
      <c r="K6" s="286">
        <v>2021</v>
      </c>
      <c r="L6" s="657">
        <v>2.9</v>
      </c>
    </row>
    <row r="7" spans="1:12" x14ac:dyDescent="0.25">
      <c r="A7" s="123">
        <v>2023</v>
      </c>
      <c r="B7" s="617">
        <v>25</v>
      </c>
      <c r="D7" s="379">
        <f>IF(ISBLANK(B7),"",A7)</f>
        <v>2023</v>
      </c>
      <c r="E7" s="620">
        <f>IF(ISBLANK(B7),"",B7)</f>
        <v>25</v>
      </c>
      <c r="K7" s="219">
        <v>2022</v>
      </c>
      <c r="L7" s="617">
        <v>2.7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999</v>
      </c>
      <c r="C4" s="643">
        <v>831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1046</v>
      </c>
      <c r="C5" s="602">
        <v>892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1033</v>
      </c>
      <c r="C6" s="602">
        <v>1092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34</v>
      </c>
      <c r="C5" s="643">
        <v>5453</v>
      </c>
      <c r="D5" s="643">
        <v>385</v>
      </c>
      <c r="E5" s="869">
        <v>7.1</v>
      </c>
      <c r="F5" s="1039">
        <v>6.9</v>
      </c>
      <c r="G5" s="1039">
        <v>7.2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35</v>
      </c>
      <c r="C6" s="657">
        <v>5289</v>
      </c>
      <c r="D6" s="657">
        <v>382</v>
      </c>
      <c r="E6" s="657">
        <v>7.2</v>
      </c>
      <c r="F6" s="657">
        <v>7.1</v>
      </c>
      <c r="G6" s="657">
        <v>7.3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35</v>
      </c>
      <c r="C7" s="617">
        <v>5228</v>
      </c>
      <c r="D7" s="617">
        <v>385</v>
      </c>
      <c r="E7" s="617">
        <v>7.4</v>
      </c>
      <c r="F7" s="617">
        <v>7.2</v>
      </c>
      <c r="G7" s="617">
        <v>7.5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7.1</v>
      </c>
      <c r="C4" s="655">
        <v>1394</v>
      </c>
      <c r="D4" s="655">
        <v>4</v>
      </c>
      <c r="E4" s="655">
        <v>811</v>
      </c>
      <c r="F4" s="655">
        <v>0.4</v>
      </c>
      <c r="G4" s="655">
        <v>136</v>
      </c>
      <c r="H4" s="655">
        <v>6</v>
      </c>
      <c r="I4" s="655">
        <v>99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6.5</v>
      </c>
      <c r="C5" s="602">
        <v>1467</v>
      </c>
      <c r="D5" s="602">
        <v>4.3</v>
      </c>
      <c r="E5" s="602">
        <v>764</v>
      </c>
      <c r="F5" s="602">
        <v>0.4</v>
      </c>
      <c r="G5" s="602">
        <v>126</v>
      </c>
      <c r="H5" s="602">
        <v>9</v>
      </c>
      <c r="I5" s="602">
        <v>107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1492</v>
      </c>
      <c r="D6" s="617"/>
      <c r="E6" s="617">
        <v>811</v>
      </c>
      <c r="F6" s="617"/>
      <c r="G6" s="617">
        <v>118</v>
      </c>
      <c r="H6" s="617">
        <v>8</v>
      </c>
      <c r="I6" s="617">
        <v>100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28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237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43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2071</v>
      </c>
      <c r="C4" s="1006">
        <v>1061</v>
      </c>
      <c r="D4" s="1006">
        <v>1010</v>
      </c>
      <c r="E4" s="1005">
        <v>2642</v>
      </c>
      <c r="F4" s="1006">
        <v>1311</v>
      </c>
      <c r="G4" s="1006">
        <v>1331</v>
      </c>
      <c r="H4" s="1007">
        <v>11.2</v>
      </c>
      <c r="I4" s="1007">
        <v>14.3</v>
      </c>
      <c r="J4" s="1007">
        <v>-3.1</v>
      </c>
      <c r="K4" s="70">
        <v>5119</v>
      </c>
      <c r="L4" s="55">
        <v>2445</v>
      </c>
      <c r="M4" s="110">
        <v>2674</v>
      </c>
      <c r="N4" s="55">
        <v>4240</v>
      </c>
      <c r="O4" s="55">
        <v>2019</v>
      </c>
      <c r="P4" s="110">
        <v>2221</v>
      </c>
    </row>
    <row r="5" spans="1:17" x14ac:dyDescent="0.25">
      <c r="A5" s="286">
        <v>2021</v>
      </c>
      <c r="B5" s="1008">
        <v>2100</v>
      </c>
      <c r="C5" s="1009">
        <v>1093</v>
      </c>
      <c r="D5" s="1009">
        <v>1007</v>
      </c>
      <c r="E5" s="1008">
        <v>2990</v>
      </c>
      <c r="F5" s="1009">
        <v>1530</v>
      </c>
      <c r="G5" s="1009">
        <v>1460</v>
      </c>
      <c r="H5" s="1010">
        <v>11.3</v>
      </c>
      <c r="I5" s="1010">
        <v>16.100000000000001</v>
      </c>
      <c r="J5" s="1010">
        <v>-4.8</v>
      </c>
      <c r="K5" s="212">
        <v>6045</v>
      </c>
      <c r="L5" s="58">
        <v>2840</v>
      </c>
      <c r="M5" s="160">
        <v>3205</v>
      </c>
      <c r="N5" s="58">
        <v>5447</v>
      </c>
      <c r="O5" s="58">
        <v>2567</v>
      </c>
      <c r="P5" s="160">
        <v>2880</v>
      </c>
    </row>
    <row r="6" spans="1:17" x14ac:dyDescent="0.25">
      <c r="A6" s="219">
        <v>2022</v>
      </c>
      <c r="B6" s="1011">
        <v>2091</v>
      </c>
      <c r="C6" s="1012">
        <v>1079</v>
      </c>
      <c r="D6" s="1012">
        <v>1012</v>
      </c>
      <c r="E6" s="1011">
        <v>2502</v>
      </c>
      <c r="F6" s="1012">
        <v>1234</v>
      </c>
      <c r="G6" s="1012">
        <v>1268</v>
      </c>
      <c r="H6" s="1013">
        <v>11.4</v>
      </c>
      <c r="I6" s="1013">
        <v>13.7</v>
      </c>
      <c r="J6" s="1013">
        <v>-2.2000000000000002</v>
      </c>
      <c r="K6" s="1014">
        <v>6222</v>
      </c>
      <c r="L6" s="1015">
        <v>2925</v>
      </c>
      <c r="M6" s="1016">
        <v>3297</v>
      </c>
      <c r="N6" s="1015">
        <v>5826</v>
      </c>
      <c r="O6" s="1015">
        <v>2779</v>
      </c>
      <c r="P6" s="1016">
        <v>3047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1010</v>
      </c>
      <c r="C13" s="319">
        <f>IF(ISBLANK(C4),"",C4)</f>
        <v>1061</v>
      </c>
      <c r="D13" s="364"/>
      <c r="E13" s="322">
        <f>A4</f>
        <v>2020</v>
      </c>
      <c r="F13" s="319">
        <f>IF(ISBLANK(G4),"",G4)</f>
        <v>1331</v>
      </c>
      <c r="G13" s="319">
        <f>IF(ISBLANK(F4),"",F4)</f>
        <v>1311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1007</v>
      </c>
      <c r="C14" s="320">
        <f t="shared" ref="C14:C15" si="2">IF(ISBLANK(C5),"",C5)</f>
        <v>1093</v>
      </c>
      <c r="D14" s="364"/>
      <c r="E14" s="323">
        <f t="shared" ref="E14:E15" si="3">A5</f>
        <v>2021</v>
      </c>
      <c r="F14" s="320">
        <f t="shared" ref="F14:F15" si="4">IF(ISBLANK(G5),"",G5)</f>
        <v>1460</v>
      </c>
      <c r="G14" s="320">
        <f t="shared" ref="G14:G15" si="5">IF(ISBLANK(F5),"",F5)</f>
        <v>1530</v>
      </c>
      <c r="H14" s="389"/>
      <c r="I14" s="389"/>
      <c r="J14" s="48"/>
      <c r="K14" s="325" t="s">
        <v>536</v>
      </c>
      <c r="L14" s="328">
        <f>IF(ISBLANK(K4),"",K4)</f>
        <v>5119</v>
      </c>
      <c r="M14" s="328">
        <f>IF(ISBLANK(K5),"",K5)</f>
        <v>6045</v>
      </c>
      <c r="N14" s="328">
        <f>IF(ISBLANK(K6),"",K6)</f>
        <v>6222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1012</v>
      </c>
      <c r="C15" s="321">
        <f t="shared" si="2"/>
        <v>1079</v>
      </c>
      <c r="E15" s="324">
        <f t="shared" si="3"/>
        <v>2022</v>
      </c>
      <c r="F15" s="321">
        <f t="shared" si="4"/>
        <v>1268</v>
      </c>
      <c r="G15" s="321">
        <f t="shared" si="5"/>
        <v>1234</v>
      </c>
      <c r="H15" s="211"/>
      <c r="I15" s="211"/>
      <c r="J15" s="28"/>
      <c r="K15" s="326" t="s">
        <v>535</v>
      </c>
      <c r="L15" s="329">
        <f>IF(ISBLANK(N4),"",N4)</f>
        <v>4240</v>
      </c>
      <c r="M15" s="329">
        <f>IF(ISBLANK(N5),"",N5)</f>
        <v>5447</v>
      </c>
      <c r="N15" s="329">
        <f>IF(ISBLANK(N6),"",N6)</f>
        <v>5826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5119</v>
      </c>
      <c r="M19" s="328">
        <f>IF(ISBLANK(K5),"",K5)</f>
        <v>6045</v>
      </c>
      <c r="N19" s="328">
        <f>IF(ISBLANK(K6),"",K6)</f>
        <v>6222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4240</v>
      </c>
      <c r="M20" s="329">
        <f>IF(ISBLANK(N5),"",N5)</f>
        <v>5447</v>
      </c>
      <c r="N20" s="329">
        <f>IF(ISBLANK(N6),"",N6)</f>
        <v>5826</v>
      </c>
      <c r="O20" s="364"/>
    </row>
    <row r="21" spans="1:15" x14ac:dyDescent="0.25">
      <c r="A21" s="322">
        <f>A4</f>
        <v>2020</v>
      </c>
      <c r="B21" s="319">
        <f>IF(ISBLANK(D4),"",D4)</f>
        <v>1010</v>
      </c>
      <c r="C21" s="319">
        <f>IF(ISBLANK(C4),"",C4)</f>
        <v>1061</v>
      </c>
      <c r="E21" s="322">
        <f>A4</f>
        <v>2020</v>
      </c>
      <c r="F21" s="319">
        <f>IF(ISBLANK(G4),"",G4)</f>
        <v>1331</v>
      </c>
      <c r="G21" s="319">
        <f>IF(ISBLANK(F4),"",F4)</f>
        <v>1311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1007</v>
      </c>
      <c r="C22" s="320">
        <f t="shared" ref="C22:C23" si="8">IF(ISBLANK(C5),"",C5)</f>
        <v>1093</v>
      </c>
      <c r="E22" s="323">
        <f t="shared" ref="E22:E23" si="9">A5</f>
        <v>2021</v>
      </c>
      <c r="F22" s="320">
        <f t="shared" ref="F22:F23" si="10">IF(ISBLANK(G5),"",G5)</f>
        <v>1460</v>
      </c>
      <c r="G22" s="320">
        <f t="shared" ref="G22:G23" si="11">IF(ISBLANK(F5),"",F5)</f>
        <v>1530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1012</v>
      </c>
      <c r="C23" s="321">
        <f t="shared" si="8"/>
        <v>1079</v>
      </c>
      <c r="E23" s="324">
        <f t="shared" si="9"/>
        <v>2022</v>
      </c>
      <c r="F23" s="321">
        <f t="shared" si="10"/>
        <v>1268</v>
      </c>
      <c r="G23" s="321">
        <f t="shared" si="11"/>
        <v>1234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19</v>
      </c>
      <c r="C5" s="611"/>
      <c r="D5" s="611"/>
      <c r="E5" s="599">
        <v>82</v>
      </c>
      <c r="F5" s="616"/>
      <c r="G5" s="945"/>
      <c r="H5" s="599">
        <v>381</v>
      </c>
      <c r="I5" s="616">
        <v>151</v>
      </c>
      <c r="J5" s="616">
        <v>230</v>
      </c>
      <c r="K5" s="616"/>
      <c r="L5" s="945"/>
    </row>
    <row r="6" spans="1:12" x14ac:dyDescent="0.25">
      <c r="A6" s="286">
        <v>2021</v>
      </c>
      <c r="B6" s="601">
        <v>38</v>
      </c>
      <c r="C6" s="612"/>
      <c r="D6" s="612"/>
      <c r="E6" s="1034">
        <v>89</v>
      </c>
      <c r="F6" s="1028"/>
      <c r="G6" s="980"/>
      <c r="H6" s="1034">
        <v>467</v>
      </c>
      <c r="I6" s="1028">
        <v>180</v>
      </c>
      <c r="J6" s="1028">
        <v>287</v>
      </c>
      <c r="K6" s="1028"/>
      <c r="L6" s="980"/>
    </row>
    <row r="7" spans="1:12" x14ac:dyDescent="0.25">
      <c r="A7" s="218">
        <v>2022</v>
      </c>
      <c r="B7" s="601">
        <v>28</v>
      </c>
      <c r="C7" s="612"/>
      <c r="D7" s="612"/>
      <c r="E7" s="1034">
        <v>43</v>
      </c>
      <c r="F7" s="1028"/>
      <c r="G7" s="980"/>
      <c r="H7" s="1034">
        <v>237</v>
      </c>
      <c r="I7" s="1028">
        <v>76</v>
      </c>
      <c r="J7" s="1028">
        <v>161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76</v>
      </c>
    </row>
    <row r="15" spans="1:12" ht="30" x14ac:dyDescent="0.25">
      <c r="A15" s="833" t="s">
        <v>1543</v>
      </c>
      <c r="B15" s="623">
        <f>IF(ISBLANK(J7),"",J7)</f>
        <v>161</v>
      </c>
    </row>
    <row r="17" spans="1:2" x14ac:dyDescent="0.25">
      <c r="A17" s="625" t="s">
        <v>1540</v>
      </c>
      <c r="B17" s="621">
        <f>IF(ISBLANK(I7),"",I7)</f>
        <v>76</v>
      </c>
    </row>
    <row r="18" spans="1:2" x14ac:dyDescent="0.25">
      <c r="A18" s="627" t="s">
        <v>1541</v>
      </c>
      <c r="B18" s="623">
        <f>IF(ISBLANK(J7),"",J7)</f>
        <v>161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34.1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41.8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50.6</v>
      </c>
      <c r="C6" s="614">
        <v>36.4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48.2</v>
      </c>
      <c r="C10" s="614">
        <v>36.4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34.1</v>
      </c>
      <c r="C14" s="73">
        <v>41.8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294.41500000000002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5284.72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5.9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47.85</v>
      </c>
      <c r="C5" s="611">
        <v>47.85</v>
      </c>
      <c r="D5" s="751"/>
      <c r="E5" s="751"/>
      <c r="G5" s="358">
        <v>2014</v>
      </c>
      <c r="H5" s="70">
        <v>5335.34</v>
      </c>
      <c r="I5" s="55">
        <v>262.5</v>
      </c>
      <c r="J5" s="55">
        <v>5072.84</v>
      </c>
      <c r="K5" s="71">
        <v>12</v>
      </c>
    </row>
    <row r="6" spans="1:12" x14ac:dyDescent="0.25">
      <c r="A6" s="286">
        <v>2021</v>
      </c>
      <c r="B6" s="601"/>
      <c r="C6" s="612">
        <v>294.41500000000002</v>
      </c>
      <c r="D6" s="959"/>
      <c r="E6" s="959"/>
      <c r="G6" s="480">
        <v>2017</v>
      </c>
      <c r="H6" s="212">
        <v>5271.92</v>
      </c>
      <c r="I6" s="58">
        <v>262.5</v>
      </c>
      <c r="J6" s="58">
        <v>5009.42</v>
      </c>
      <c r="K6" s="214">
        <v>12</v>
      </c>
    </row>
    <row r="7" spans="1:12" x14ac:dyDescent="0.25">
      <c r="A7" s="218">
        <v>2022</v>
      </c>
      <c r="B7" s="601">
        <v>294.41500000000002</v>
      </c>
      <c r="C7" s="612">
        <v>294.41500000000002</v>
      </c>
      <c r="D7" s="959"/>
      <c r="E7" s="959"/>
      <c r="G7" s="482">
        <v>2020</v>
      </c>
      <c r="H7" s="72">
        <v>5284.72</v>
      </c>
      <c r="I7" s="61">
        <v>262.5</v>
      </c>
      <c r="J7" s="61">
        <v>5022.22</v>
      </c>
      <c r="K7" s="73">
        <v>12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294.41500000000002</v>
      </c>
      <c r="D14" s="631">
        <f>A5</f>
        <v>2020</v>
      </c>
      <c r="E14" s="625" t="str">
        <f>IF(ISBLANK(D5),"",D5)</f>
        <v/>
      </c>
      <c r="F14" s="211"/>
      <c r="G14" s="634" t="s">
        <v>925</v>
      </c>
      <c r="H14" s="621">
        <f>IF(ISBLANK(J7),"",J7)</f>
        <v>5022.22</v>
      </c>
      <c r="I14" s="211"/>
      <c r="J14" s="211"/>
    </row>
    <row r="15" spans="1:12" x14ac:dyDescent="0.25">
      <c r="A15" s="870" t="s">
        <v>16</v>
      </c>
      <c r="B15" s="630">
        <f>IF(ISBLANK(B7),"",B7)</f>
        <v>294.41500000000002</v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262.5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294.41500000000002</v>
      </c>
      <c r="F19" s="253"/>
      <c r="G19" s="634" t="s">
        <v>529</v>
      </c>
      <c r="H19" s="621">
        <f>IF(ISBLANK(J7),"",J7)</f>
        <v>5022.22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294.41500000000002</v>
      </c>
      <c r="F20" s="253"/>
      <c r="G20" s="635" t="s">
        <v>528</v>
      </c>
      <c r="H20" s="623">
        <f>IF(ISBLANK(I7),"",I7)</f>
        <v>262.5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2.1</v>
      </c>
      <c r="C5" s="1092"/>
      <c r="D5" s="1093"/>
      <c r="E5" s="1092"/>
      <c r="F5" s="1093"/>
    </row>
    <row r="6" spans="1:9" x14ac:dyDescent="0.25">
      <c r="A6" s="218">
        <v>2021</v>
      </c>
      <c r="B6" s="1092">
        <v>1.6</v>
      </c>
      <c r="C6" s="1092"/>
      <c r="D6" s="1093"/>
      <c r="E6" s="1092"/>
      <c r="F6" s="1093"/>
    </row>
    <row r="7" spans="1:9" x14ac:dyDescent="0.25">
      <c r="A7" s="219">
        <v>2022</v>
      </c>
      <c r="B7" s="73">
        <v>5.9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100338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14985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85353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271493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49816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221677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3.3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21578</v>
      </c>
      <c r="C5" s="458">
        <v>5420</v>
      </c>
      <c r="D5" s="458">
        <v>16158</v>
      </c>
      <c r="E5" s="457">
        <v>59956</v>
      </c>
      <c r="F5" s="458">
        <v>14934</v>
      </c>
      <c r="G5" s="458">
        <v>45022</v>
      </c>
      <c r="H5" s="457">
        <v>2.8</v>
      </c>
      <c r="I5" s="763">
        <v>2.8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47861</v>
      </c>
      <c r="C6" s="458">
        <v>10143</v>
      </c>
      <c r="D6" s="458">
        <v>37718</v>
      </c>
      <c r="E6" s="457">
        <v>139883</v>
      </c>
      <c r="F6" s="458">
        <v>30755</v>
      </c>
      <c r="G6" s="458">
        <v>109128</v>
      </c>
      <c r="H6" s="457">
        <v>3</v>
      </c>
      <c r="I6" s="763">
        <v>2.9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100338</v>
      </c>
      <c r="C7" s="612">
        <v>14985</v>
      </c>
      <c r="D7" s="612">
        <v>85353</v>
      </c>
      <c r="E7" s="601">
        <v>271493</v>
      </c>
      <c r="F7" s="612">
        <v>49816</v>
      </c>
      <c r="G7" s="612">
        <v>221677</v>
      </c>
      <c r="H7" s="947">
        <v>3.3</v>
      </c>
      <c r="I7" s="948">
        <v>2.6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21578</v>
      </c>
      <c r="C14" s="674">
        <f t="shared" ref="C14:D14" si="0">IF(ISBLANK(C5),"",C5)</f>
        <v>5420</v>
      </c>
      <c r="D14" s="669">
        <f t="shared" si="0"/>
        <v>16158</v>
      </c>
      <c r="F14" s="884">
        <f>A5</f>
        <v>2020</v>
      </c>
      <c r="G14" s="674">
        <f>IF(ISBLANK(E5),"",E5)</f>
        <v>59956</v>
      </c>
      <c r="H14" s="674">
        <f t="shared" ref="H14:I16" si="1">IF(ISBLANK(F5),"",F5)</f>
        <v>14934</v>
      </c>
      <c r="I14" s="669">
        <f t="shared" si="1"/>
        <v>45022</v>
      </c>
      <c r="J14" s="756"/>
      <c r="K14" s="884">
        <f>A5</f>
        <v>2020</v>
      </c>
      <c r="L14" s="674">
        <f>IF(ISBLANK(H5),"",H5)</f>
        <v>2.8</v>
      </c>
      <c r="M14" s="669">
        <f>IF(ISBLANK(I5),"",I5)</f>
        <v>2.8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47861</v>
      </c>
      <c r="C15" s="879">
        <f t="shared" si="3"/>
        <v>10143</v>
      </c>
      <c r="D15" s="886">
        <f t="shared" si="3"/>
        <v>37718</v>
      </c>
      <c r="F15" s="890">
        <f t="shared" ref="F15:F16" si="4">A6</f>
        <v>2021</v>
      </c>
      <c r="G15" s="853">
        <f t="shared" ref="G15:G16" si="5">IF(ISBLANK(E6),"",E6)</f>
        <v>139883</v>
      </c>
      <c r="H15" s="853">
        <f t="shared" si="1"/>
        <v>30755</v>
      </c>
      <c r="I15" s="670">
        <f t="shared" si="1"/>
        <v>109128</v>
      </c>
      <c r="J15" s="211"/>
      <c r="K15" s="890">
        <f t="shared" ref="K15:K16" si="6">A6</f>
        <v>2021</v>
      </c>
      <c r="L15" s="853">
        <f t="shared" ref="L15:M16" si="7">IF(ISBLANK(H6),"",H6)</f>
        <v>3</v>
      </c>
      <c r="M15" s="670">
        <f t="shared" si="7"/>
        <v>2.9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100338</v>
      </c>
      <c r="C16" s="888">
        <f t="shared" si="3"/>
        <v>14985</v>
      </c>
      <c r="D16" s="889">
        <f t="shared" si="3"/>
        <v>85353</v>
      </c>
      <c r="F16" s="891">
        <f t="shared" si="4"/>
        <v>2022</v>
      </c>
      <c r="G16" s="676">
        <f t="shared" si="5"/>
        <v>271493</v>
      </c>
      <c r="H16" s="676">
        <f t="shared" si="1"/>
        <v>49816</v>
      </c>
      <c r="I16" s="671">
        <f t="shared" si="1"/>
        <v>221677</v>
      </c>
      <c r="J16" s="211"/>
      <c r="K16" s="891">
        <f t="shared" si="6"/>
        <v>2022</v>
      </c>
      <c r="L16" s="676">
        <f t="shared" si="7"/>
        <v>3.3</v>
      </c>
      <c r="M16" s="671">
        <f t="shared" si="7"/>
        <v>2.6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21578</v>
      </c>
      <c r="C22" s="674">
        <f t="shared" ref="C22:D22" si="8">IF(ISBLANK(C5),"",C5)</f>
        <v>5420</v>
      </c>
      <c r="D22" s="669">
        <f t="shared" si="8"/>
        <v>16158</v>
      </c>
      <c r="F22" s="884">
        <f>A5</f>
        <v>2020</v>
      </c>
      <c r="G22" s="674">
        <f>IF(ISBLANK(E5),"",E5)</f>
        <v>59956</v>
      </c>
      <c r="H22" s="674">
        <f t="shared" ref="H22:I24" si="9">IF(ISBLANK(F5),"",F5)</f>
        <v>14934</v>
      </c>
      <c r="I22" s="669">
        <f t="shared" si="9"/>
        <v>45022</v>
      </c>
      <c r="J22" s="756"/>
      <c r="K22" s="884">
        <f>A5</f>
        <v>2020</v>
      </c>
      <c r="L22" s="674">
        <f>IF(ISBLANK(H5),"",H5)</f>
        <v>2.8</v>
      </c>
      <c r="M22" s="669">
        <f>IF(ISBLANK(I5),"",I5)</f>
        <v>2.8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47861</v>
      </c>
      <c r="C23" s="853">
        <f t="shared" si="11"/>
        <v>10143</v>
      </c>
      <c r="D23" s="670">
        <f t="shared" si="11"/>
        <v>37718</v>
      </c>
      <c r="F23" s="890">
        <f t="shared" ref="F23:F24" si="12">A6</f>
        <v>2021</v>
      </c>
      <c r="G23" s="853">
        <f t="shared" ref="G23:G24" si="13">IF(ISBLANK(E6),"",E6)</f>
        <v>139883</v>
      </c>
      <c r="H23" s="853">
        <f t="shared" si="9"/>
        <v>30755</v>
      </c>
      <c r="I23" s="670">
        <f t="shared" si="9"/>
        <v>109128</v>
      </c>
      <c r="J23" s="211"/>
      <c r="K23" s="890">
        <f t="shared" ref="K23:K24" si="14">A6</f>
        <v>2021</v>
      </c>
      <c r="L23" s="853">
        <f t="shared" ref="L23:M24" si="15">IF(ISBLANK(H6),"",H6)</f>
        <v>3</v>
      </c>
      <c r="M23" s="670">
        <f t="shared" si="15"/>
        <v>2.9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100338</v>
      </c>
      <c r="C24" s="676">
        <f t="shared" si="11"/>
        <v>14985</v>
      </c>
      <c r="D24" s="671">
        <f t="shared" si="11"/>
        <v>85353</v>
      </c>
      <c r="F24" s="891">
        <f t="shared" si="12"/>
        <v>2022</v>
      </c>
      <c r="G24" s="676">
        <f t="shared" si="13"/>
        <v>271493</v>
      </c>
      <c r="H24" s="676">
        <f t="shared" si="9"/>
        <v>49816</v>
      </c>
      <c r="I24" s="671">
        <f t="shared" si="9"/>
        <v>221677</v>
      </c>
      <c r="J24" s="211"/>
      <c r="K24" s="891">
        <f t="shared" si="14"/>
        <v>2022</v>
      </c>
      <c r="L24" s="676">
        <f t="shared" si="15"/>
        <v>3.3</v>
      </c>
      <c r="M24" s="671">
        <f t="shared" si="15"/>
        <v>2.6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674</v>
      </c>
      <c r="C3" s="71">
        <v>298</v>
      </c>
      <c r="D3" s="71">
        <v>13.5</v>
      </c>
      <c r="F3" s="105" t="s">
        <v>537</v>
      </c>
      <c r="G3" s="97">
        <f>IF(ISBLANK(B3),"",B3)</f>
        <v>674</v>
      </c>
      <c r="H3" s="97">
        <f>IF(ISBLANK(B4),"",B4)</f>
        <v>938</v>
      </c>
      <c r="I3" s="97">
        <f>IF(ISBLANK(B5),"",B5)</f>
        <v>925</v>
      </c>
      <c r="J3" s="365"/>
    </row>
    <row r="4" spans="1:12" x14ac:dyDescent="0.25">
      <c r="A4" s="286">
        <v>2021</v>
      </c>
      <c r="B4" s="214">
        <v>938</v>
      </c>
      <c r="C4" s="214">
        <v>324</v>
      </c>
      <c r="D4" s="214">
        <v>13.1</v>
      </c>
      <c r="F4" s="130" t="s">
        <v>538</v>
      </c>
      <c r="G4" s="98">
        <f>IF(ISBLANK(C3),"",C3)</f>
        <v>298</v>
      </c>
      <c r="H4" s="98">
        <f>IF(ISBLANK(C4),"",C4)</f>
        <v>324</v>
      </c>
      <c r="I4" s="98">
        <f>IF(ISBLANK(C5),"",C5)</f>
        <v>306</v>
      </c>
      <c r="J4" s="365"/>
    </row>
    <row r="5" spans="1:12" x14ac:dyDescent="0.25">
      <c r="A5" s="218">
        <v>2022</v>
      </c>
      <c r="B5" s="168">
        <v>925</v>
      </c>
      <c r="C5" s="168">
        <v>306</v>
      </c>
      <c r="D5" s="168">
        <v>14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674</v>
      </c>
      <c r="H8" s="97">
        <f>IF(ISBLANK(B4),"",B4)</f>
        <v>938</v>
      </c>
      <c r="I8" s="97">
        <f>IF(ISBLANK(B5),"",B5)</f>
        <v>925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298</v>
      </c>
      <c r="H9" s="98">
        <f>IF(ISBLANK(C4),"",C4)</f>
        <v>324</v>
      </c>
      <c r="I9" s="98">
        <f>IF(ISBLANK(C5),"",C5)</f>
        <v>306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13.5</v>
      </c>
      <c r="H13" s="132">
        <f>IF(ISBLANK(D4),"",D4)</f>
        <v>13.1</v>
      </c>
      <c r="I13" s="132">
        <f>IF(ISBLANK(D5),"",D5)</f>
        <v>14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4709</v>
      </c>
      <c r="C4" s="110">
        <v>5014</v>
      </c>
      <c r="E4" s="29" t="s">
        <v>540</v>
      </c>
      <c r="F4" s="163">
        <f>B4/($B$22+$C$22)*100</f>
        <v>2.5731959213560507</v>
      </c>
      <c r="G4" s="163">
        <f>C4/($B$22+$C$22)*100</f>
        <v>2.7398607665489996</v>
      </c>
      <c r="J4" s="29" t="s">
        <v>540</v>
      </c>
      <c r="K4" s="163">
        <f>G4</f>
        <v>2.7398607665489996</v>
      </c>
    </row>
    <row r="5" spans="1:11" x14ac:dyDescent="0.25">
      <c r="A5" s="202" t="s">
        <v>541</v>
      </c>
      <c r="B5" s="212">
        <v>4549</v>
      </c>
      <c r="C5" s="160">
        <v>4932</v>
      </c>
      <c r="E5" s="29" t="s">
        <v>541</v>
      </c>
      <c r="F5" s="163">
        <f t="shared" ref="F5:G21" si="0">B5/($B$22+$C$22)*100</f>
        <v>2.485765182894176</v>
      </c>
      <c r="G5" s="163">
        <f t="shared" si="0"/>
        <v>2.6950525130872887</v>
      </c>
      <c r="J5" s="29" t="s">
        <v>541</v>
      </c>
      <c r="K5" s="163">
        <f t="shared" ref="K5:K21" si="1">G5</f>
        <v>2.6950525130872887</v>
      </c>
    </row>
    <row r="6" spans="1:11" x14ac:dyDescent="0.25">
      <c r="A6" s="202" t="s">
        <v>542</v>
      </c>
      <c r="B6" s="212">
        <v>4499</v>
      </c>
      <c r="C6" s="160">
        <v>4672</v>
      </c>
      <c r="E6" s="29" t="s">
        <v>542</v>
      </c>
      <c r="F6" s="163">
        <f t="shared" si="0"/>
        <v>2.4584430771248402</v>
      </c>
      <c r="G6" s="163">
        <f t="shared" si="0"/>
        <v>2.5529775630867424</v>
      </c>
      <c r="J6" s="29" t="s">
        <v>542</v>
      </c>
      <c r="K6" s="163">
        <f t="shared" si="1"/>
        <v>2.5529775630867424</v>
      </c>
    </row>
    <row r="7" spans="1:11" x14ac:dyDescent="0.25">
      <c r="A7" s="202" t="s">
        <v>543</v>
      </c>
      <c r="B7" s="212">
        <v>4389</v>
      </c>
      <c r="C7" s="160">
        <v>4599</v>
      </c>
      <c r="E7" s="29" t="s">
        <v>543</v>
      </c>
      <c r="F7" s="163">
        <f t="shared" si="0"/>
        <v>2.3983344444323014</v>
      </c>
      <c r="G7" s="163">
        <f t="shared" si="0"/>
        <v>2.5130872886635118</v>
      </c>
      <c r="J7" s="29" t="s">
        <v>543</v>
      </c>
      <c r="K7" s="163">
        <f t="shared" si="1"/>
        <v>2.5130872886635118</v>
      </c>
    </row>
    <row r="8" spans="1:11" x14ac:dyDescent="0.25">
      <c r="A8" s="202" t="s">
        <v>544</v>
      </c>
      <c r="B8" s="212">
        <v>4597</v>
      </c>
      <c r="C8" s="160">
        <v>4862</v>
      </c>
      <c r="E8" s="29" t="s">
        <v>544</v>
      </c>
      <c r="F8" s="163">
        <f t="shared" si="0"/>
        <v>2.5119944044327385</v>
      </c>
      <c r="G8" s="163">
        <f t="shared" si="0"/>
        <v>2.6568015650102184</v>
      </c>
      <c r="J8" s="29" t="s">
        <v>544</v>
      </c>
      <c r="K8" s="163">
        <f t="shared" si="1"/>
        <v>2.6568015650102184</v>
      </c>
    </row>
    <row r="9" spans="1:11" x14ac:dyDescent="0.25">
      <c r="A9" s="202" t="s">
        <v>545</v>
      </c>
      <c r="B9" s="212">
        <v>6122</v>
      </c>
      <c r="C9" s="160">
        <v>5856</v>
      </c>
      <c r="E9" s="29" t="s">
        <v>545</v>
      </c>
      <c r="F9" s="163">
        <f t="shared" si="0"/>
        <v>3.345318630397482</v>
      </c>
      <c r="G9" s="163">
        <f t="shared" si="0"/>
        <v>3.1999650277046152</v>
      </c>
      <c r="J9" s="29" t="s">
        <v>545</v>
      </c>
      <c r="K9" s="163">
        <f t="shared" si="1"/>
        <v>3.1999650277046152</v>
      </c>
    </row>
    <row r="10" spans="1:11" x14ac:dyDescent="0.25">
      <c r="A10" s="202" t="s">
        <v>546</v>
      </c>
      <c r="B10" s="212">
        <v>6784</v>
      </c>
      <c r="C10" s="160">
        <v>6405</v>
      </c>
      <c r="E10" s="29" t="s">
        <v>546</v>
      </c>
      <c r="F10" s="163">
        <f t="shared" si="0"/>
        <v>3.7070633107834885</v>
      </c>
      <c r="G10" s="163">
        <f t="shared" si="0"/>
        <v>3.4999617490519226</v>
      </c>
      <c r="J10" s="29" t="s">
        <v>546</v>
      </c>
      <c r="K10" s="163">
        <f t="shared" si="1"/>
        <v>3.4999617490519226</v>
      </c>
    </row>
    <row r="11" spans="1:11" x14ac:dyDescent="0.25">
      <c r="A11" s="202" t="s">
        <v>547</v>
      </c>
      <c r="B11" s="212">
        <v>7596</v>
      </c>
      <c r="C11" s="160">
        <v>7227</v>
      </c>
      <c r="E11" s="29" t="s">
        <v>547</v>
      </c>
      <c r="F11" s="163">
        <f t="shared" si="0"/>
        <v>4.1507743084775024</v>
      </c>
      <c r="G11" s="163">
        <f t="shared" si="0"/>
        <v>3.9491371678998042</v>
      </c>
      <c r="J11" s="29" t="s">
        <v>547</v>
      </c>
      <c r="K11" s="163">
        <f t="shared" si="1"/>
        <v>3.9491371678998042</v>
      </c>
    </row>
    <row r="12" spans="1:11" x14ac:dyDescent="0.25">
      <c r="A12" s="202" t="s">
        <v>548</v>
      </c>
      <c r="B12" s="212">
        <v>7472</v>
      </c>
      <c r="C12" s="160">
        <v>7171</v>
      </c>
      <c r="E12" s="29" t="s">
        <v>548</v>
      </c>
      <c r="F12" s="163">
        <f t="shared" si="0"/>
        <v>4.0830154861695505</v>
      </c>
      <c r="G12" s="163">
        <f t="shared" si="0"/>
        <v>3.9185364094381483</v>
      </c>
      <c r="J12" s="29" t="s">
        <v>548</v>
      </c>
      <c r="K12" s="163">
        <f t="shared" si="1"/>
        <v>3.9185364094381483</v>
      </c>
    </row>
    <row r="13" spans="1:11" x14ac:dyDescent="0.25">
      <c r="A13" s="202" t="s">
        <v>549</v>
      </c>
      <c r="B13" s="212">
        <v>6858</v>
      </c>
      <c r="C13" s="160">
        <v>6521</v>
      </c>
      <c r="E13" s="29" t="s">
        <v>549</v>
      </c>
      <c r="F13" s="163">
        <f t="shared" si="0"/>
        <v>3.747500027322106</v>
      </c>
      <c r="G13" s="163">
        <f t="shared" si="0"/>
        <v>3.5633490344367824</v>
      </c>
      <c r="J13" s="29" t="s">
        <v>549</v>
      </c>
      <c r="K13" s="163">
        <f t="shared" si="1"/>
        <v>3.5633490344367824</v>
      </c>
    </row>
    <row r="14" spans="1:11" x14ac:dyDescent="0.25">
      <c r="A14" s="202" t="s">
        <v>550</v>
      </c>
      <c r="B14" s="212">
        <v>6265</v>
      </c>
      <c r="C14" s="160">
        <v>5729</v>
      </c>
      <c r="E14" s="29" t="s">
        <v>550</v>
      </c>
      <c r="F14" s="163">
        <f t="shared" si="0"/>
        <v>3.4234598528977824</v>
      </c>
      <c r="G14" s="163">
        <f t="shared" si="0"/>
        <v>3.1305668790505026</v>
      </c>
      <c r="J14" s="29" t="s">
        <v>550</v>
      </c>
      <c r="K14" s="163">
        <f t="shared" si="1"/>
        <v>3.1305668790505026</v>
      </c>
    </row>
    <row r="15" spans="1:11" x14ac:dyDescent="0.25">
      <c r="A15" s="202" t="s">
        <v>551</v>
      </c>
      <c r="B15" s="212">
        <v>6078</v>
      </c>
      <c r="C15" s="160">
        <v>5467</v>
      </c>
      <c r="E15" s="29" t="s">
        <v>551</v>
      </c>
      <c r="F15" s="163">
        <f t="shared" si="0"/>
        <v>3.3212751773204667</v>
      </c>
      <c r="G15" s="163">
        <f t="shared" si="0"/>
        <v>2.9873990448191825</v>
      </c>
      <c r="J15" s="29" t="s">
        <v>551</v>
      </c>
      <c r="K15" s="163">
        <f t="shared" si="1"/>
        <v>2.9873990448191825</v>
      </c>
    </row>
    <row r="16" spans="1:11" x14ac:dyDescent="0.25">
      <c r="A16" s="202" t="s">
        <v>552</v>
      </c>
      <c r="B16" s="212">
        <v>6274</v>
      </c>
      <c r="C16" s="160">
        <v>5289</v>
      </c>
      <c r="E16" s="29" t="s">
        <v>552</v>
      </c>
      <c r="F16" s="163">
        <f t="shared" si="0"/>
        <v>3.4283778319362628</v>
      </c>
      <c r="G16" s="163">
        <f t="shared" si="0"/>
        <v>2.8901323482803467</v>
      </c>
      <c r="J16" s="29" t="s">
        <v>552</v>
      </c>
      <c r="K16" s="163">
        <f t="shared" si="1"/>
        <v>2.8901323482803467</v>
      </c>
    </row>
    <row r="17" spans="1:11" x14ac:dyDescent="0.25">
      <c r="A17" s="202" t="s">
        <v>553</v>
      </c>
      <c r="B17" s="212">
        <v>6567</v>
      </c>
      <c r="C17" s="160">
        <v>5051</v>
      </c>
      <c r="E17" s="29" t="s">
        <v>553</v>
      </c>
      <c r="F17" s="163">
        <f t="shared" si="0"/>
        <v>3.5884853717445706</v>
      </c>
      <c r="G17" s="163">
        <f t="shared" si="0"/>
        <v>2.7600791248183083</v>
      </c>
      <c r="J17" s="29" t="s">
        <v>553</v>
      </c>
      <c r="K17" s="163">
        <f t="shared" si="1"/>
        <v>2.7600791248183083</v>
      </c>
    </row>
    <row r="18" spans="1:11" x14ac:dyDescent="0.25">
      <c r="A18" s="202" t="s">
        <v>554</v>
      </c>
      <c r="B18" s="212">
        <v>5758</v>
      </c>
      <c r="C18" s="160">
        <v>3902</v>
      </c>
      <c r="E18" s="29" t="s">
        <v>554</v>
      </c>
      <c r="F18" s="163">
        <f t="shared" si="0"/>
        <v>3.146413700396717</v>
      </c>
      <c r="G18" s="163">
        <f t="shared" si="0"/>
        <v>2.13221713423897</v>
      </c>
      <c r="J18" s="29" t="s">
        <v>554</v>
      </c>
      <c r="K18" s="163">
        <f t="shared" si="1"/>
        <v>2.13221713423897</v>
      </c>
    </row>
    <row r="19" spans="1:11" x14ac:dyDescent="0.25">
      <c r="A19" s="202" t="s">
        <v>555</v>
      </c>
      <c r="B19" s="212">
        <v>3112</v>
      </c>
      <c r="C19" s="160">
        <v>1963</v>
      </c>
      <c r="E19" s="29" t="s">
        <v>555</v>
      </c>
      <c r="F19" s="163">
        <f t="shared" si="0"/>
        <v>1.7005278630834637</v>
      </c>
      <c r="G19" s="163">
        <f t="shared" si="0"/>
        <v>1.0726658725041256</v>
      </c>
      <c r="J19" s="29" t="s">
        <v>555</v>
      </c>
      <c r="K19" s="163">
        <f t="shared" si="1"/>
        <v>1.0726658725041256</v>
      </c>
    </row>
    <row r="20" spans="1:11" x14ac:dyDescent="0.25">
      <c r="A20" s="202" t="s">
        <v>556</v>
      </c>
      <c r="B20" s="212">
        <v>2471</v>
      </c>
      <c r="C20" s="160">
        <v>1418</v>
      </c>
      <c r="E20" s="29" t="s">
        <v>556</v>
      </c>
      <c r="F20" s="163">
        <f t="shared" si="0"/>
        <v>1.350258467120578</v>
      </c>
      <c r="G20" s="163">
        <f t="shared" si="0"/>
        <v>0.77485491961836483</v>
      </c>
      <c r="J20" s="29" t="s">
        <v>556</v>
      </c>
      <c r="K20" s="163">
        <f t="shared" si="1"/>
        <v>0.77485491961836483</v>
      </c>
    </row>
    <row r="21" spans="1:11" x14ac:dyDescent="0.25">
      <c r="A21" s="203" t="s">
        <v>557</v>
      </c>
      <c r="B21" s="72">
        <v>1924</v>
      </c>
      <c r="C21" s="111">
        <v>900</v>
      </c>
      <c r="E21" s="31" t="s">
        <v>557</v>
      </c>
      <c r="F21" s="163">
        <f t="shared" si="0"/>
        <v>1.0513546300040437</v>
      </c>
      <c r="G21" s="163">
        <f t="shared" si="0"/>
        <v>0.49179790384804534</v>
      </c>
      <c r="J21" s="31" t="s">
        <v>557</v>
      </c>
      <c r="K21" s="210">
        <f t="shared" si="1"/>
        <v>0.49179790384804534</v>
      </c>
    </row>
    <row r="22" spans="1:11" x14ac:dyDescent="0.25">
      <c r="A22" s="309" t="s">
        <v>16</v>
      </c>
      <c r="B22" s="121">
        <f>SUM(B4:B21)</f>
        <v>96024</v>
      </c>
      <c r="C22" s="124">
        <f>SUM(C4:C21)</f>
        <v>86978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16420</v>
      </c>
      <c r="C3" s="110">
        <v>814</v>
      </c>
      <c r="E3" s="297" t="s">
        <v>709</v>
      </c>
      <c r="F3" s="71">
        <v>53.58</v>
      </c>
      <c r="G3" s="71">
        <v>55.22</v>
      </c>
      <c r="K3" s="122" t="s">
        <v>16</v>
      </c>
      <c r="L3" s="71">
        <v>2.64</v>
      </c>
      <c r="M3" s="71">
        <v>2.37</v>
      </c>
    </row>
    <row r="4" spans="1:16" x14ac:dyDescent="0.25">
      <c r="A4" s="202" t="s">
        <v>704</v>
      </c>
      <c r="B4" s="212">
        <v>16060</v>
      </c>
      <c r="C4" s="160">
        <v>1034</v>
      </c>
      <c r="E4" s="298" t="s">
        <v>710</v>
      </c>
      <c r="F4" s="214">
        <v>38.76</v>
      </c>
      <c r="G4" s="214">
        <v>35.83</v>
      </c>
      <c r="K4" s="215" t="s">
        <v>212</v>
      </c>
      <c r="L4" s="214">
        <v>2.61</v>
      </c>
      <c r="M4" s="214">
        <v>2.34</v>
      </c>
      <c r="N4" s="211"/>
    </row>
    <row r="5" spans="1:16" x14ac:dyDescent="0.25">
      <c r="A5" s="202" t="s">
        <v>705</v>
      </c>
      <c r="B5" s="212">
        <v>12098</v>
      </c>
      <c r="C5" s="160">
        <v>829</v>
      </c>
      <c r="E5" s="298" t="s">
        <v>711</v>
      </c>
      <c r="F5" s="214">
        <v>6.18</v>
      </c>
      <c r="G5" s="214">
        <v>7.2</v>
      </c>
      <c r="K5" s="123" t="s">
        <v>213</v>
      </c>
      <c r="L5" s="73">
        <v>3.15</v>
      </c>
      <c r="M5" s="73">
        <v>2.77</v>
      </c>
      <c r="N5" s="211"/>
    </row>
    <row r="6" spans="1:16" x14ac:dyDescent="0.25">
      <c r="A6" s="202" t="s">
        <v>706</v>
      </c>
      <c r="B6" s="212">
        <v>10738</v>
      </c>
      <c r="C6" s="160">
        <v>906</v>
      </c>
      <c r="E6" s="298" t="s">
        <v>712</v>
      </c>
      <c r="F6" s="214">
        <v>1.02</v>
      </c>
      <c r="G6" s="214">
        <v>1.28</v>
      </c>
      <c r="K6" s="226"/>
      <c r="L6" s="164"/>
      <c r="M6" s="211"/>
    </row>
    <row r="7" spans="1:16" x14ac:dyDescent="0.25">
      <c r="A7" s="202" t="s">
        <v>707</v>
      </c>
      <c r="B7" s="212">
        <v>3488</v>
      </c>
      <c r="C7" s="160">
        <v>447</v>
      </c>
      <c r="E7" s="299" t="s">
        <v>713</v>
      </c>
      <c r="F7" s="73">
        <v>0.45</v>
      </c>
      <c r="G7" s="73">
        <v>0.46</v>
      </c>
      <c r="K7" s="227"/>
      <c r="L7" s="211"/>
      <c r="M7" s="211"/>
    </row>
    <row r="8" spans="1:16" x14ac:dyDescent="0.25">
      <c r="A8" s="203" t="s">
        <v>708</v>
      </c>
      <c r="B8" s="72">
        <v>1989</v>
      </c>
      <c r="C8" s="111">
        <v>422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18.283917340521114</v>
      </c>
      <c r="C13" s="301">
        <f>B3/SUM(B3:B8)*100</f>
        <v>27.009688615465599</v>
      </c>
      <c r="E13" s="217" t="s">
        <v>836</v>
      </c>
      <c r="F13" s="289">
        <f>IF(ISBLANK(F3),"",F3)</f>
        <v>53.58</v>
      </c>
      <c r="G13" s="289">
        <f>IF(ISBLANK(G3),"",G3)</f>
        <v>55.22</v>
      </c>
    </row>
    <row r="14" spans="1:16" x14ac:dyDescent="0.25">
      <c r="A14" s="220" t="s">
        <v>825</v>
      </c>
      <c r="B14" s="305">
        <f>C4/SUM(C3:C8)*100</f>
        <v>23.225516621743036</v>
      </c>
      <c r="C14" s="302">
        <f>B4/SUM(B3:B8)*100</f>
        <v>26.417515174444429</v>
      </c>
      <c r="E14" s="286" t="s">
        <v>837</v>
      </c>
      <c r="F14" s="290">
        <f t="shared" ref="F14:G17" si="0">IF(ISBLANK(F4),"",F4)</f>
        <v>38.76</v>
      </c>
      <c r="G14" s="290">
        <f t="shared" si="0"/>
        <v>35.83</v>
      </c>
    </row>
    <row r="15" spans="1:16" x14ac:dyDescent="0.25">
      <c r="A15" s="220" t="s">
        <v>826</v>
      </c>
      <c r="B15" s="305">
        <f>C5/SUM(C3:C8)*100</f>
        <v>18.620844564240791</v>
      </c>
      <c r="C15" s="302">
        <f>B5/SUM(B3:B8)*100</f>
        <v>19.900317470761436</v>
      </c>
      <c r="E15" s="286" t="s">
        <v>838</v>
      </c>
      <c r="F15" s="290">
        <f t="shared" si="0"/>
        <v>6.18</v>
      </c>
      <c r="G15" s="290">
        <f t="shared" si="0"/>
        <v>7.2</v>
      </c>
    </row>
    <row r="16" spans="1:16" x14ac:dyDescent="0.25">
      <c r="A16" s="220" t="s">
        <v>827</v>
      </c>
      <c r="B16" s="305">
        <f>C6/SUM(C3:C8)*100</f>
        <v>20.350404312668463</v>
      </c>
      <c r="C16" s="302">
        <f>B6/SUM(B3:B8)*100</f>
        <v>17.663217804681462</v>
      </c>
      <c r="E16" s="286" t="s">
        <v>839</v>
      </c>
      <c r="F16" s="290">
        <f t="shared" si="0"/>
        <v>1.02</v>
      </c>
      <c r="G16" s="290">
        <f t="shared" si="0"/>
        <v>1.28</v>
      </c>
    </row>
    <row r="17" spans="1:18" x14ac:dyDescent="0.25">
      <c r="A17" s="220" t="s">
        <v>828</v>
      </c>
      <c r="B17" s="305">
        <f>C7/SUM(C3:C8)*100</f>
        <v>10.040431266846362</v>
      </c>
      <c r="C17" s="302">
        <f>B7/SUM(B3:B8)*100</f>
        <v>5.7375026730051157</v>
      </c>
      <c r="E17" s="219" t="s">
        <v>840</v>
      </c>
      <c r="F17" s="291">
        <f t="shared" si="0"/>
        <v>0.45</v>
      </c>
      <c r="G17" s="291">
        <f t="shared" si="0"/>
        <v>0.46</v>
      </c>
    </row>
    <row r="18" spans="1:18" x14ac:dyDescent="0.25">
      <c r="A18" s="221" t="s">
        <v>829</v>
      </c>
      <c r="B18" s="306">
        <f>C8/SUM(C3:C8)*100</f>
        <v>9.4788858939802338</v>
      </c>
      <c r="C18" s="303">
        <f>B8/SUM(B3:B8)*100</f>
        <v>3.2717582616419651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18.283917340521114</v>
      </c>
      <c r="C22" s="301">
        <f>C13</f>
        <v>27.009688615465599</v>
      </c>
    </row>
    <row r="23" spans="1:18" x14ac:dyDescent="0.25">
      <c r="A23" s="220" t="s">
        <v>831</v>
      </c>
      <c r="B23" s="305">
        <f t="shared" ref="B23:C27" si="1">B14</f>
        <v>23.225516621743036</v>
      </c>
      <c r="C23" s="302">
        <f t="shared" si="1"/>
        <v>26.417515174444429</v>
      </c>
    </row>
    <row r="24" spans="1:18" x14ac:dyDescent="0.25">
      <c r="A24" s="307" t="s">
        <v>832</v>
      </c>
      <c r="B24" s="305">
        <f t="shared" si="1"/>
        <v>18.620844564240791</v>
      </c>
      <c r="C24" s="302">
        <f t="shared" si="1"/>
        <v>19.900317470761436</v>
      </c>
    </row>
    <row r="25" spans="1:18" x14ac:dyDescent="0.25">
      <c r="A25" s="220" t="s">
        <v>833</v>
      </c>
      <c r="B25" s="305">
        <f t="shared" si="1"/>
        <v>20.350404312668463</v>
      </c>
      <c r="C25" s="302">
        <f t="shared" si="1"/>
        <v>17.663217804681462</v>
      </c>
    </row>
    <row r="26" spans="1:18" x14ac:dyDescent="0.25">
      <c r="A26" s="220" t="s">
        <v>834</v>
      </c>
      <c r="B26" s="305">
        <f t="shared" si="1"/>
        <v>10.040431266846362</v>
      </c>
      <c r="C26" s="302">
        <f t="shared" si="1"/>
        <v>5.7375026730051157</v>
      </c>
    </row>
    <row r="27" spans="1:18" x14ac:dyDescent="0.25">
      <c r="A27" s="308" t="s">
        <v>835</v>
      </c>
      <c r="B27" s="306">
        <f t="shared" si="1"/>
        <v>9.4788858939802338</v>
      </c>
      <c r="C27" s="303">
        <f t="shared" si="1"/>
        <v>3.2717582616419651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25555</v>
      </c>
      <c r="C34" s="110">
        <v>1305</v>
      </c>
      <c r="E34" s="297" t="s">
        <v>709</v>
      </c>
      <c r="F34" s="71">
        <v>55.22</v>
      </c>
      <c r="G34" s="211"/>
      <c r="K34" s="122" t="s">
        <v>16</v>
      </c>
      <c r="L34" s="71">
        <v>2.37</v>
      </c>
      <c r="M34" s="211"/>
    </row>
    <row r="35" spans="1:16" x14ac:dyDescent="0.25">
      <c r="A35" s="202" t="s">
        <v>704</v>
      </c>
      <c r="B35" s="212">
        <v>18821</v>
      </c>
      <c r="C35" s="160">
        <v>1086</v>
      </c>
      <c r="E35" s="298" t="s">
        <v>710</v>
      </c>
      <c r="F35" s="214">
        <v>35.83</v>
      </c>
      <c r="G35" s="211"/>
      <c r="K35" s="215" t="s">
        <v>212</v>
      </c>
      <c r="L35" s="214">
        <v>2.34</v>
      </c>
      <c r="M35" s="211"/>
      <c r="N35" s="29" t="s">
        <v>876</v>
      </c>
    </row>
    <row r="36" spans="1:16" x14ac:dyDescent="0.25">
      <c r="A36" s="202" t="s">
        <v>705</v>
      </c>
      <c r="B36" s="212">
        <v>12576</v>
      </c>
      <c r="C36" s="160">
        <v>816</v>
      </c>
      <c r="E36" s="298" t="s">
        <v>711</v>
      </c>
      <c r="F36" s="214">
        <v>7.2</v>
      </c>
      <c r="G36" s="211"/>
      <c r="K36" s="123" t="s">
        <v>213</v>
      </c>
      <c r="L36" s="73">
        <v>2.77</v>
      </c>
      <c r="M36" s="211"/>
      <c r="N36" s="288">
        <v>2022</v>
      </c>
    </row>
    <row r="37" spans="1:16" x14ac:dyDescent="0.25">
      <c r="A37" s="202" t="s">
        <v>706</v>
      </c>
      <c r="B37" s="212">
        <v>9868</v>
      </c>
      <c r="C37" s="160">
        <v>738</v>
      </c>
      <c r="E37" s="298" t="s">
        <v>712</v>
      </c>
      <c r="F37" s="214">
        <v>1.28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3163</v>
      </c>
      <c r="C38" s="160">
        <v>380</v>
      </c>
      <c r="E38" s="299" t="s">
        <v>713</v>
      </c>
      <c r="F38" s="73">
        <v>0.46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1745</v>
      </c>
      <c r="C39" s="111">
        <v>307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28.173575129533678</v>
      </c>
      <c r="C44" s="301">
        <f>B34/SUM(B34:B39)*100</f>
        <v>35.627648895828685</v>
      </c>
      <c r="E44" s="217" t="s">
        <v>836</v>
      </c>
      <c r="F44" s="289">
        <f>IF(ISBLANK(F34),"",F34)</f>
        <v>55.22</v>
      </c>
    </row>
    <row r="45" spans="1:16" x14ac:dyDescent="0.25">
      <c r="A45" s="220" t="s">
        <v>825</v>
      </c>
      <c r="B45" s="305">
        <f>C35/SUM(C34:C39)*100</f>
        <v>23.445595854922281</v>
      </c>
      <c r="C45" s="302">
        <f>B35/SUM(B34:B39)*100</f>
        <v>26.239404416685257</v>
      </c>
      <c r="E45" s="286" t="s">
        <v>837</v>
      </c>
      <c r="F45" s="290">
        <f t="shared" ref="F45:F48" si="2">IF(ISBLANK(F35),"",F35)</f>
        <v>35.83</v>
      </c>
    </row>
    <row r="46" spans="1:16" x14ac:dyDescent="0.25">
      <c r="A46" s="220" t="s">
        <v>826</v>
      </c>
      <c r="B46" s="305">
        <f>C36/SUM(C34:C39)*100</f>
        <v>17.616580310880828</v>
      </c>
      <c r="C46" s="302">
        <f>B36/SUM(B34:B39)*100</f>
        <v>17.532902074503681</v>
      </c>
      <c r="E46" s="286" t="s">
        <v>838</v>
      </c>
      <c r="F46" s="290">
        <f t="shared" si="2"/>
        <v>7.2</v>
      </c>
    </row>
    <row r="47" spans="1:16" x14ac:dyDescent="0.25">
      <c r="A47" s="220" t="s">
        <v>827</v>
      </c>
      <c r="B47" s="305">
        <f>C37/SUM(C34:C39)*100</f>
        <v>15.932642487046634</v>
      </c>
      <c r="C47" s="302">
        <f>B37/SUM(B34:B39)*100</f>
        <v>13.757528440776264</v>
      </c>
      <c r="E47" s="286" t="s">
        <v>839</v>
      </c>
      <c r="F47" s="290">
        <f t="shared" si="2"/>
        <v>1.28</v>
      </c>
    </row>
    <row r="48" spans="1:16" x14ac:dyDescent="0.25">
      <c r="A48" s="220" t="s">
        <v>828</v>
      </c>
      <c r="B48" s="305">
        <f>C38/SUM(C34:C39)*100</f>
        <v>8.2037996545768568</v>
      </c>
      <c r="C48" s="302">
        <f>B38/SUM(B34:B39)*100</f>
        <v>4.4097144769127814</v>
      </c>
      <c r="E48" s="219" t="s">
        <v>840</v>
      </c>
      <c r="F48" s="291">
        <f t="shared" si="2"/>
        <v>0.46</v>
      </c>
    </row>
    <row r="49" spans="1:3" x14ac:dyDescent="0.25">
      <c r="A49" s="221" t="s">
        <v>829</v>
      </c>
      <c r="B49" s="306">
        <f>C39/SUM(C34:C39)*100</f>
        <v>6.6278065630397229</v>
      </c>
      <c r="C49" s="303">
        <f>B39/SUM(B34:B39)*100</f>
        <v>2.4328016952933305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28.173575129533678</v>
      </c>
      <c r="C53" s="301">
        <f>C44</f>
        <v>35.627648895828685</v>
      </c>
    </row>
    <row r="54" spans="1:3" x14ac:dyDescent="0.25">
      <c r="A54" s="220" t="s">
        <v>831</v>
      </c>
      <c r="B54" s="305">
        <f t="shared" ref="B54:C54" si="3">B45</f>
        <v>23.445595854922281</v>
      </c>
      <c r="C54" s="302">
        <f t="shared" si="3"/>
        <v>26.239404416685257</v>
      </c>
    </row>
    <row r="55" spans="1:3" x14ac:dyDescent="0.25">
      <c r="A55" s="307" t="s">
        <v>832</v>
      </c>
      <c r="B55" s="305">
        <f t="shared" ref="B55:C55" si="4">B46</f>
        <v>17.616580310880828</v>
      </c>
      <c r="C55" s="302">
        <f t="shared" si="4"/>
        <v>17.532902074503681</v>
      </c>
    </row>
    <row r="56" spans="1:3" x14ac:dyDescent="0.25">
      <c r="A56" s="220" t="s">
        <v>833</v>
      </c>
      <c r="B56" s="305">
        <f t="shared" ref="B56:C56" si="5">B47</f>
        <v>15.932642487046634</v>
      </c>
      <c r="C56" s="302">
        <f t="shared" si="5"/>
        <v>13.757528440776264</v>
      </c>
    </row>
    <row r="57" spans="1:3" x14ac:dyDescent="0.25">
      <c r="A57" s="220" t="s">
        <v>834</v>
      </c>
      <c r="B57" s="305">
        <f t="shared" ref="B57:C57" si="6">B48</f>
        <v>8.2037996545768568</v>
      </c>
      <c r="C57" s="302">
        <f t="shared" si="6"/>
        <v>4.4097144769127814</v>
      </c>
    </row>
    <row r="58" spans="1:3" x14ac:dyDescent="0.25">
      <c r="A58" s="308" t="s">
        <v>835</v>
      </c>
      <c r="B58" s="306">
        <f t="shared" ref="B58:C58" si="7">B49</f>
        <v>6.6278065630397229</v>
      </c>
      <c r="C58" s="303">
        <f t="shared" si="7"/>
        <v>2.4328016952933305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2024-04-25T07:22:39Z</dcterms:modified>
</cp:coreProperties>
</file>